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showPivotChartFilter="1"/>
  <mc:AlternateContent xmlns:mc="http://schemas.openxmlformats.org/markup-compatibility/2006">
    <mc:Choice Requires="x15">
      <x15ac:absPath xmlns:x15ac="http://schemas.microsoft.com/office/spreadsheetml/2010/11/ac" url="S:\Liz's  Share Files\Schools\Minnow Data\"/>
    </mc:Choice>
  </mc:AlternateContent>
  <bookViews>
    <workbookView xWindow="1335" yWindow="1020" windowWidth="15480" windowHeight="10980" tabRatio="601"/>
  </bookViews>
  <sheets>
    <sheet name=" data " sheetId="1" r:id="rId1"/>
    <sheet name=" data no zero" sheetId="10" r:id="rId2"/>
    <sheet name="pivot tables" sheetId="9" r:id="rId3"/>
    <sheet name="mummichogs" sheetId="7" r:id="rId4"/>
    <sheet name="species diversity " sheetId="11" r:id="rId5"/>
  </sheets>
  <definedNames>
    <definedName name="_xlnm.Print_Area" localSheetId="3">mummichogs!$A$1:$J$98</definedName>
    <definedName name="_xlnm.Print_Area" localSheetId="4">'species diversity '!$A$1:$J$156</definedName>
  </definedNames>
  <calcPr calcId="152511" concurrentCalc="0"/>
  <pivotCaches>
    <pivotCache cacheId="0" r:id="rId6"/>
    <pivotCache cacheId="1" r:id="rId7"/>
    <pivotCache cacheId="2" r:id="rId8"/>
    <pivotCache cacheId="3" r:id="rId9"/>
    <pivotCache cacheId="4" r:id="rId10"/>
  </pivotCaches>
</workbook>
</file>

<file path=xl/calcChain.xml><?xml version="1.0" encoding="utf-8"?>
<calcChain xmlns="http://schemas.openxmlformats.org/spreadsheetml/2006/main">
  <c r="E45" i="9" l="1"/>
  <c r="E44" i="9"/>
  <c r="E43" i="9"/>
  <c r="E42" i="9"/>
  <c r="E41" i="9"/>
  <c r="E40" i="9"/>
  <c r="E39" i="9"/>
  <c r="E38" i="9"/>
  <c r="E37" i="9"/>
  <c r="T49" i="10"/>
  <c r="T48" i="10"/>
  <c r="T49" i="1"/>
  <c r="T48" i="1"/>
  <c r="V49" i="1"/>
  <c r="V48" i="1"/>
  <c r="V49" i="10"/>
  <c r="V48" i="10"/>
  <c r="V47" i="10"/>
  <c r="V46" i="10"/>
  <c r="V47" i="1"/>
  <c r="V46" i="1"/>
  <c r="V45" i="1"/>
  <c r="T45" i="1"/>
  <c r="V44" i="1"/>
  <c r="T44" i="1"/>
  <c r="V45" i="10"/>
  <c r="V44" i="10"/>
  <c r="T45" i="10"/>
  <c r="T44" i="10"/>
  <c r="V43" i="10"/>
  <c r="T43" i="10"/>
  <c r="V42" i="10"/>
  <c r="T42" i="10"/>
  <c r="V43" i="1"/>
  <c r="V42" i="1"/>
  <c r="T43" i="1"/>
  <c r="T42" i="1"/>
  <c r="O1" i="1"/>
  <c r="V41" i="1"/>
  <c r="T41" i="1"/>
  <c r="V40" i="1"/>
  <c r="T40" i="1"/>
  <c r="V41" i="10"/>
  <c r="V40" i="10"/>
  <c r="T41" i="10"/>
  <c r="T40" i="10"/>
  <c r="T37" i="10"/>
  <c r="T36" i="10"/>
  <c r="T35" i="10"/>
  <c r="V37" i="10"/>
  <c r="V36" i="10"/>
  <c r="V37" i="1"/>
  <c r="V36" i="1"/>
  <c r="T36" i="1"/>
  <c r="T37" i="1"/>
  <c r="T35" i="1"/>
  <c r="V34" i="1"/>
  <c r="T34" i="1"/>
  <c r="T33" i="1"/>
  <c r="V32" i="1"/>
  <c r="T32" i="1"/>
  <c r="V34" i="10"/>
  <c r="V32" i="10"/>
  <c r="T34" i="10"/>
  <c r="T33" i="10"/>
  <c r="T32" i="10"/>
  <c r="T31" i="10"/>
  <c r="T30" i="10"/>
  <c r="T29" i="10"/>
  <c r="T28" i="10"/>
  <c r="T31" i="1"/>
  <c r="V29" i="1"/>
  <c r="V28" i="1"/>
  <c r="V29" i="10"/>
  <c r="V28" i="10"/>
  <c r="V27" i="10"/>
  <c r="T27" i="10"/>
  <c r="X26" i="10"/>
  <c r="V26" i="10"/>
  <c r="T26" i="10"/>
  <c r="X26" i="1"/>
  <c r="V27" i="1"/>
  <c r="V26" i="1"/>
  <c r="T27" i="1"/>
  <c r="T26" i="1"/>
  <c r="T24" i="1"/>
  <c r="V24" i="1"/>
  <c r="T25" i="1"/>
  <c r="V25" i="1"/>
  <c r="D3" i="9"/>
  <c r="E3" i="9"/>
  <c r="K3" i="9"/>
  <c r="L3" i="9"/>
  <c r="D4" i="9"/>
  <c r="E4" i="9"/>
  <c r="K4" i="9"/>
  <c r="L4" i="9"/>
  <c r="D5" i="9"/>
  <c r="E5" i="9"/>
  <c r="K5" i="9"/>
  <c r="L5" i="9"/>
  <c r="D6" i="9"/>
  <c r="E6" i="9"/>
  <c r="K6" i="9"/>
  <c r="L6" i="9"/>
  <c r="D7" i="9"/>
  <c r="E7" i="9"/>
  <c r="K7" i="9"/>
  <c r="L7" i="9"/>
  <c r="D8" i="9"/>
  <c r="E8" i="9"/>
  <c r="K8" i="9"/>
  <c r="L8" i="9"/>
  <c r="D9" i="9"/>
  <c r="E9" i="9"/>
  <c r="L9" i="9"/>
  <c r="E13" i="9"/>
  <c r="D14" i="9"/>
  <c r="E14" i="9"/>
  <c r="D15" i="9"/>
  <c r="E15" i="9"/>
  <c r="D16" i="9"/>
  <c r="E16" i="9"/>
  <c r="D17" i="9"/>
  <c r="E17" i="9"/>
  <c r="D18" i="9"/>
  <c r="E18" i="9"/>
  <c r="M14" i="9"/>
  <c r="N14" i="9"/>
  <c r="O14" i="9"/>
  <c r="M15" i="9"/>
  <c r="N15" i="9"/>
  <c r="O15" i="9"/>
  <c r="M16" i="9"/>
  <c r="N16" i="9"/>
  <c r="O16" i="9"/>
  <c r="D44" i="9"/>
  <c r="T24" i="10"/>
  <c r="V24" i="10"/>
  <c r="T25" i="10"/>
  <c r="V25" i="10"/>
</calcChain>
</file>

<file path=xl/sharedStrings.xml><?xml version="1.0" encoding="utf-8"?>
<sst xmlns="http://schemas.openxmlformats.org/spreadsheetml/2006/main" count="397" uniqueCount="82">
  <si>
    <r>
      <t xml:space="preserve">Location: </t>
    </r>
    <r>
      <rPr>
        <sz val="10"/>
        <rFont val="Arial"/>
        <family val="2"/>
      </rPr>
      <t>Danvers</t>
    </r>
  </si>
  <si>
    <t xml:space="preserve">Data Collected By: </t>
  </si>
  <si>
    <t>Traps 1 and 2 and 2.5  are downstream of the culvert</t>
  </si>
  <si>
    <t>Traps 3 and 4 are upstream of a culvert.</t>
  </si>
  <si>
    <t xml:space="preserve">Are there  more fish upstream or downstream of a tidal restriction?  More species upstream or down?  Bigger fish upstream or down? </t>
  </si>
  <si>
    <t>Total of each species:</t>
  </si>
  <si>
    <t>Average volume in ml</t>
  </si>
  <si>
    <t>Stickleback</t>
  </si>
  <si>
    <t>Date</t>
  </si>
  <si>
    <t>Trap #</t>
  </si>
  <si>
    <t>Amnt time</t>
  </si>
  <si>
    <t>Area</t>
  </si>
  <si>
    <t>Mummichog</t>
  </si>
  <si>
    <t xml:space="preserve"> 4spined stickleback</t>
  </si>
  <si>
    <t>3 spined stickleback</t>
  </si>
  <si>
    <t>9 spined stickleback</t>
  </si>
  <si>
    <t>Silverside</t>
  </si>
  <si>
    <t>Eel</t>
  </si>
  <si>
    <t>Shrimp</t>
  </si>
  <si>
    <t xml:space="preserve">Total
Number of  org.  </t>
  </si>
  <si>
    <t>Total number of species</t>
  </si>
  <si>
    <t>Comments</t>
  </si>
  <si>
    <t>Trap 2</t>
  </si>
  <si>
    <t>Trap 3</t>
  </si>
  <si>
    <t>Trap 1</t>
  </si>
  <si>
    <t>Trap 4</t>
  </si>
  <si>
    <t>Jonah Crab</t>
  </si>
  <si>
    <t>Vol. Mummichog</t>
  </si>
  <si>
    <t>Vol. Eel</t>
  </si>
  <si>
    <t>Vol.  Crab</t>
  </si>
  <si>
    <t>Sum of Mummichog</t>
  </si>
  <si>
    <t>Total</t>
  </si>
  <si>
    <t>Grand Total</t>
  </si>
  <si>
    <t>Average of Mummichog</t>
  </si>
  <si>
    <t>Data</t>
  </si>
  <si>
    <t>Sum of Silverside</t>
  </si>
  <si>
    <t>Sum of Shrimp</t>
  </si>
  <si>
    <t>Sum of Jonah Crab</t>
  </si>
  <si>
    <t>Average of Vol. Mummichog</t>
  </si>
  <si>
    <t>Count of Mummichog</t>
  </si>
  <si>
    <t>Count of Silverside</t>
  </si>
  <si>
    <t>Count of Shrimp</t>
  </si>
  <si>
    <t>Count of Area</t>
  </si>
  <si>
    <t>Count of Jonah Crab</t>
  </si>
  <si>
    <t>Green Crab</t>
  </si>
  <si>
    <t>3 hrs</t>
  </si>
  <si>
    <t>Mud snail</t>
  </si>
  <si>
    <t>mud snail</t>
  </si>
  <si>
    <t>Count of mud snail</t>
  </si>
  <si>
    <t>Sum of Mud snail</t>
  </si>
  <si>
    <t>Mud Snail</t>
  </si>
  <si>
    <t>total</t>
  </si>
  <si>
    <t>Sand Shrimp</t>
  </si>
  <si>
    <t>species</t>
  </si>
  <si>
    <t>Year</t>
  </si>
  <si>
    <t>Sum of Green Crab</t>
  </si>
  <si>
    <t>Average of Shrimp</t>
  </si>
  <si>
    <t>Average of Mud snail</t>
  </si>
  <si>
    <t>downstream</t>
  </si>
  <si>
    <t>upstream</t>
  </si>
  <si>
    <t xml:space="preserve"> </t>
  </si>
  <si>
    <t>mudsnails</t>
  </si>
  <si>
    <t>Grass Shrimp</t>
  </si>
  <si>
    <t>Percent Frequency</t>
  </si>
  <si>
    <t>Check to see that the species count is divided by the Count of Area and is a %</t>
  </si>
  <si>
    <t>missing crab volume</t>
  </si>
  <si>
    <t>Shiny or not?</t>
  </si>
  <si>
    <t>New Shiny Trap</t>
  </si>
  <si>
    <t>Total Mummichogs</t>
  </si>
  <si>
    <t>Comb Jelly</t>
  </si>
  <si>
    <t>Count of Comb Jelly</t>
  </si>
  <si>
    <t>Sum of Comb Jelly</t>
  </si>
  <si>
    <t>Average of Comb Jelly</t>
  </si>
  <si>
    <t>Downstream</t>
  </si>
  <si>
    <t>NO LABEL NO DATA SOURCE</t>
  </si>
  <si>
    <t>Average</t>
  </si>
  <si>
    <t>Green Crabs</t>
  </si>
  <si>
    <t>American Eel</t>
  </si>
  <si>
    <t>Count of American Eel</t>
  </si>
  <si>
    <t>Sum of American Eel</t>
  </si>
  <si>
    <t>Upstream</t>
  </si>
  <si>
    <t>Count of Green Crab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</si>
</sst>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ABABAB"/>
      </bottom>
      <diagonal/>
    </border>
  </borders>
  <cellStyleXfs count="1">
    <xf numFmtId="0" fontId="0" fillId="0" borderId="0"/>
  </cellStyleXfs>
  <cellXfs count="72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textRotation="90"/>
    </xf>
    <xf numFmtId="164" fontId="2" fillId="0" borderId="0" xfId="0" applyNumberFormat="1" applyFont="1"/>
    <xf numFmtId="14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4" xfId="0" applyNumberFormat="1" applyBorder="1"/>
    <xf numFmtId="1" fontId="0" fillId="0" borderId="5" xfId="0" applyNumberFormat="1" applyBorder="1"/>
    <xf numFmtId="10" fontId="0" fillId="0" borderId="0" xfId="0" applyNumberFormat="1"/>
    <xf numFmtId="0" fontId="0" fillId="0" borderId="6" xfId="0" applyBorder="1"/>
    <xf numFmtId="0" fontId="0" fillId="0" borderId="7" xfId="0" applyBorder="1"/>
    <xf numFmtId="14" fontId="0" fillId="0" borderId="0" xfId="0" applyNumberFormat="1"/>
    <xf numFmtId="0" fontId="0" fillId="0" borderId="0" xfId="0" applyFont="1"/>
    <xf numFmtId="0" fontId="0" fillId="0" borderId="8" xfId="0" applyNumberFormat="1" applyBorder="1"/>
    <xf numFmtId="0" fontId="0" fillId="0" borderId="1" xfId="0" applyNumberFormat="1" applyBorder="1"/>
    <xf numFmtId="0" fontId="0" fillId="0" borderId="7" xfId="0" applyNumberFormat="1" applyBorder="1"/>
    <xf numFmtId="0" fontId="0" fillId="0" borderId="2" xfId="0" applyNumberFormat="1" applyBorder="1"/>
    <xf numFmtId="0" fontId="0" fillId="0" borderId="0" xfId="0" applyNumberFormat="1"/>
    <xf numFmtId="0" fontId="0" fillId="0" borderId="0" xfId="0" applyBorder="1"/>
    <xf numFmtId="1" fontId="0" fillId="0" borderId="0" xfId="0" applyNumberForma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NumberFormat="1" applyFill="1" applyBorder="1"/>
    <xf numFmtId="0" fontId="0" fillId="2" borderId="0" xfId="0" applyFill="1"/>
    <xf numFmtId="0" fontId="0" fillId="0" borderId="0" xfId="0" applyFill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0" xfId="0" applyNumberFormat="1" applyBorder="1"/>
    <xf numFmtId="0" fontId="0" fillId="0" borderId="13" xfId="0" pivotButton="1" applyBorder="1"/>
    <xf numFmtId="0" fontId="0" fillId="0" borderId="14" xfId="0" applyBorder="1"/>
    <xf numFmtId="0" fontId="0" fillId="0" borderId="13" xfId="0" applyBorder="1"/>
    <xf numFmtId="0" fontId="0" fillId="0" borderId="14" xfId="0" applyNumberFormat="1" applyBorder="1"/>
    <xf numFmtId="0" fontId="0" fillId="0" borderId="15" xfId="0" applyBorder="1"/>
    <xf numFmtId="0" fontId="0" fillId="0" borderId="16" xfId="0" applyNumberFormat="1" applyBorder="1"/>
    <xf numFmtId="0" fontId="0" fillId="0" borderId="17" xfId="0" applyBorder="1"/>
    <xf numFmtId="0" fontId="0" fillId="0" borderId="18" xfId="0" applyNumberFormat="1" applyBorder="1"/>
    <xf numFmtId="1" fontId="0" fillId="0" borderId="14" xfId="0" applyNumberFormat="1" applyBorder="1"/>
    <xf numFmtId="1" fontId="0" fillId="0" borderId="16" xfId="0" applyNumberFormat="1" applyBorder="1"/>
    <xf numFmtId="1" fontId="0" fillId="0" borderId="18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18" xfId="0" applyNumberFormat="1" applyBorder="1"/>
    <xf numFmtId="0" fontId="0" fillId="0" borderId="19" xfId="0" applyBorder="1"/>
    <xf numFmtId="0" fontId="0" fillId="0" borderId="20" xfId="0" applyNumberFormat="1" applyBorder="1"/>
    <xf numFmtId="1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7" xfId="0" applyNumberFormat="1" applyBorder="1"/>
    <xf numFmtId="0" fontId="0" fillId="0" borderId="25" xfId="0" applyNumberFormat="1" applyBorder="1"/>
    <xf numFmtId="1" fontId="0" fillId="0" borderId="17" xfId="0" applyNumberFormat="1" applyBorder="1"/>
    <xf numFmtId="1" fontId="0" fillId="0" borderId="25" xfId="0" applyNumberFormat="1" applyBorder="1"/>
    <xf numFmtId="0" fontId="0" fillId="0" borderId="13" xfId="0" applyNumberFormat="1" applyBorder="1"/>
    <xf numFmtId="0" fontId="0" fillId="0" borderId="24" xfId="0" applyNumberFormat="1" applyBorder="1"/>
    <xf numFmtId="0" fontId="0" fillId="0" borderId="15" xfId="0" applyNumberFormat="1" applyBorder="1"/>
    <xf numFmtId="0" fontId="0" fillId="0" borderId="26" xfId="0" applyBorder="1"/>
    <xf numFmtId="0" fontId="0" fillId="0" borderId="27" xfId="0" applyNumberFormat="1" applyBorder="1"/>
    <xf numFmtId="0" fontId="0" fillId="0" borderId="8" xfId="0" applyBorder="1"/>
    <xf numFmtId="0" fontId="0" fillId="0" borderId="26" xfId="0" applyFill="1" applyBorder="1"/>
  </cellXfs>
  <cellStyles count="1">
    <cellStyle name="Normal" xfId="0" builtinId="0"/>
  </cellStyles>
  <dxfs count="7">
    <dxf>
      <numFmt numFmtId="1" formatCode="0"/>
    </dxf>
    <dxf>
      <numFmt numFmtId="2" formatCode="0.0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5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Danvers, MA Average # of mummichogs per trap 1998, 2000, 2002, 2007-2018</a:t>
            </a:r>
          </a:p>
        </c:rich>
      </c:tx>
      <c:layout>
        <c:manualLayout>
          <c:xMode val="edge"/>
          <c:yMode val="edge"/>
          <c:x val="0.12439772439612562"/>
          <c:y val="3.8022602546582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05273545717069"/>
          <c:y val="0.31939163498098888"/>
          <c:w val="0.75789551592878235"/>
          <c:h val="0.509505703422053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tables'!$E$4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tables'!$D$5:$D$8</c:f>
              <c:strCache>
                <c:ptCount val="4"/>
                <c:pt idx="0">
                  <c:v>Trap 1</c:v>
                </c:pt>
                <c:pt idx="1">
                  <c:v>Trap 2</c:v>
                </c:pt>
                <c:pt idx="2">
                  <c:v>Trap 3</c:v>
                </c:pt>
                <c:pt idx="3">
                  <c:v>Trap 4</c:v>
                </c:pt>
              </c:strCache>
            </c:strRef>
          </c:cat>
          <c:val>
            <c:numRef>
              <c:f>'pivot tables'!$E$5:$E$8</c:f>
              <c:numCache>
                <c:formatCode>0</c:formatCode>
                <c:ptCount val="4"/>
                <c:pt idx="0">
                  <c:v>167</c:v>
                </c:pt>
                <c:pt idx="1">
                  <c:v>106.16666666666667</c:v>
                </c:pt>
                <c:pt idx="2">
                  <c:v>66.882352941176464</c:v>
                </c:pt>
                <c:pt idx="3">
                  <c:v>21.5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374032"/>
        <c:axId val="189374424"/>
      </c:barChart>
      <c:catAx>
        <c:axId val="18937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7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74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74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number of mud snails vs . year and location, Danvers, MA</a:t>
            </a:r>
          </a:p>
        </c:rich>
      </c:tx>
      <c:layout>
        <c:manualLayout>
          <c:xMode val="edge"/>
          <c:yMode val="edge"/>
          <c:x val="0.13197848202858939"/>
          <c:y val="3.24073645206115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42703052529501"/>
          <c:y val="0.30794480617807507"/>
          <c:w val="0.61738831098031333"/>
          <c:h val="0.54795559788186965"/>
        </c:manualLayout>
      </c:layout>
      <c:lineChart>
        <c:grouping val="standard"/>
        <c:varyColors val="0"/>
        <c:ser>
          <c:idx val="2"/>
          <c:order val="0"/>
          <c:tx>
            <c:strRef>
              <c:f>'pivot tables'!$A$120</c:f>
              <c:strCache>
                <c:ptCount val="1"/>
                <c:pt idx="0">
                  <c:v>downstream</c:v>
                </c:pt>
              </c:strCache>
            </c:strRef>
          </c:tx>
          <c:cat>
            <c:numRef>
              <c:f>'pivot tables'!$B$119:$P$119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tables'!$B$120:$P$120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'pivot tables'!$A$121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'pivot tables'!$B$119:$P$119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tables'!$B$121:$P$121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9.5</c:v>
                </c:pt>
                <c:pt idx="4">
                  <c:v>0</c:v>
                </c:pt>
                <c:pt idx="5">
                  <c:v>0</c:v>
                </c:pt>
                <c:pt idx="6">
                  <c:v>62</c:v>
                </c:pt>
                <c:pt idx="7">
                  <c:v>0.5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30280"/>
        <c:axId val="191530672"/>
      </c:lineChart>
      <c:dateAx>
        <c:axId val="19153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23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30672"/>
        <c:crosses val="autoZero"/>
        <c:auto val="0"/>
        <c:lblOffset val="100"/>
        <c:baseTimeUnit val="days"/>
        <c:majorUnit val="1"/>
        <c:majorTimeUnit val="days"/>
      </c:dateAx>
      <c:valAx>
        <c:axId val="191530672"/>
        <c:scaling>
          <c:orientation val="minMax"/>
        </c:scaling>
        <c:delete val="0"/>
        <c:axPos val="l"/>
        <c:majorGridlines/>
        <c:title>
          <c:layout/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302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number of Comb Jellies vs. year and location Danvers, MA</a:t>
            </a:r>
          </a:p>
        </c:rich>
      </c:tx>
      <c:layout>
        <c:manualLayout>
          <c:xMode val="edge"/>
          <c:yMode val="edge"/>
          <c:x val="0.16359164479440091"/>
          <c:y val="3.84630230044774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23240276783583"/>
          <c:y val="0.31136646621278424"/>
          <c:w val="0.67321918396564062"/>
          <c:h val="0.51803644762190193"/>
        </c:manualLayout>
      </c:layout>
      <c:lineChart>
        <c:grouping val="standard"/>
        <c:varyColors val="0"/>
        <c:ser>
          <c:idx val="2"/>
          <c:order val="0"/>
          <c:tx>
            <c:strRef>
              <c:f>'pivot tables'!$A$133</c:f>
              <c:strCache>
                <c:ptCount val="1"/>
                <c:pt idx="0">
                  <c:v>downstream</c:v>
                </c:pt>
              </c:strCache>
            </c:strRef>
          </c:tx>
          <c:cat>
            <c:numRef>
              <c:f>'pivot tables'!$B$132:$P$132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tables'!$B$133:$P$133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'pivot tables'!$A$134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'pivot tables'!$B$132:$P$132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tables'!$B$134:$P$134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31456"/>
        <c:axId val="192006632"/>
      </c:lineChart>
      <c:catAx>
        <c:axId val="19153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23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006632"/>
        <c:crosses val="autoZero"/>
        <c:auto val="1"/>
        <c:lblAlgn val="ctr"/>
        <c:lblOffset val="100"/>
        <c:noMultiLvlLbl val="0"/>
      </c:catAx>
      <c:valAx>
        <c:axId val="192006632"/>
        <c:scaling>
          <c:orientation val="minMax"/>
        </c:scaling>
        <c:delete val="0"/>
        <c:axPos val="l"/>
        <c:majorGridlines/>
        <c:title>
          <c:layout/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314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Danvers</a:t>
            </a:r>
            <a:r>
              <a:rPr lang="en-US" baseline="0"/>
              <a:t> downstream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636861959824285"/>
          <c:y val="0.19317457196027085"/>
          <c:w val="0.6498585861417534"/>
          <c:h val="0.67002189180474359"/>
        </c:manualLayout>
      </c:layout>
      <c:lineChart>
        <c:grouping val="standard"/>
        <c:varyColors val="0"/>
        <c:ser>
          <c:idx val="0"/>
          <c:order val="0"/>
          <c:tx>
            <c:strRef>
              <c:f>'pivot tables'!$S$77</c:f>
              <c:strCache>
                <c:ptCount val="1"/>
                <c:pt idx="0">
                  <c:v>Shrimp</c:v>
                </c:pt>
              </c:strCache>
            </c:strRef>
          </c:tx>
          <c:cat>
            <c:numRef>
              <c:f>'pivot tables'!$T$76:$AH$76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tables'!$T$77:$AH$77</c:f>
              <c:numCache>
                <c:formatCode>General</c:formatCode>
                <c:ptCount val="15"/>
                <c:pt idx="0">
                  <c:v>0</c:v>
                </c:pt>
                <c:pt idx="1">
                  <c:v>3.5</c:v>
                </c:pt>
                <c:pt idx="2">
                  <c:v>0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0</c:v>
                </c:pt>
                <c:pt idx="7">
                  <c:v>14.5</c:v>
                </c:pt>
                <c:pt idx="8">
                  <c:v>0</c:v>
                </c:pt>
                <c:pt idx="9">
                  <c:v>4</c:v>
                </c:pt>
                <c:pt idx="10">
                  <c:v>24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tables'!$S$78</c:f>
              <c:strCache>
                <c:ptCount val="1"/>
                <c:pt idx="0">
                  <c:v>Green Crab</c:v>
                </c:pt>
              </c:strCache>
            </c:strRef>
          </c:tx>
          <c:cat>
            <c:numRef>
              <c:f>'pivot tables'!$T$76:$AH$76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tables'!$T$78:$AH$78</c:f>
              <c:numCache>
                <c:formatCode>General</c:formatCode>
                <c:ptCount val="15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13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tables'!$S$79</c:f>
              <c:strCache>
                <c:ptCount val="1"/>
                <c:pt idx="0">
                  <c:v>Mud Snail</c:v>
                </c:pt>
              </c:strCache>
            </c:strRef>
          </c:tx>
          <c:cat>
            <c:numRef>
              <c:f>'pivot tables'!$T$76:$AH$76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tables'!$T$79:$AH$79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'pivot tables'!$S$80</c:f>
              <c:strCache>
                <c:ptCount val="1"/>
                <c:pt idx="0">
                  <c:v>Comb Jelly</c:v>
                </c:pt>
              </c:strCache>
            </c:strRef>
          </c:tx>
          <c:cat>
            <c:numRef>
              <c:f>'pivot tables'!$T$76:$AH$76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tables'!$T$80:$AH$80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05848"/>
        <c:axId val="192566896"/>
      </c:lineChart>
      <c:dateAx>
        <c:axId val="19200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220000"/>
          <a:lstStyle/>
          <a:p>
            <a:pPr>
              <a:defRPr/>
            </a:pPr>
            <a:endParaRPr lang="en-US"/>
          </a:p>
        </c:txPr>
        <c:crossAx val="192566896"/>
        <c:crosses val="autoZero"/>
        <c:auto val="0"/>
        <c:lblOffset val="100"/>
        <c:baseTimeUnit val="days"/>
        <c:majorUnit val="1"/>
        <c:majorTimeUnit val="days"/>
      </c:dateAx>
      <c:valAx>
        <c:axId val="192566896"/>
        <c:scaling>
          <c:orientation val="minMax"/>
          <c:max val="120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92005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Danvers upstream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839567622757514"/>
          <c:y val="0.17040678793144276"/>
          <c:w val="0.59038515534395275"/>
          <c:h val="0.62919392198371593"/>
        </c:manualLayout>
      </c:layout>
      <c:lineChart>
        <c:grouping val="standard"/>
        <c:varyColors val="0"/>
        <c:ser>
          <c:idx val="0"/>
          <c:order val="0"/>
          <c:tx>
            <c:strRef>
              <c:f>'pivot tables'!$T$86</c:f>
              <c:strCache>
                <c:ptCount val="1"/>
                <c:pt idx="0">
                  <c:v>Shrimp</c:v>
                </c:pt>
              </c:strCache>
            </c:strRef>
          </c:tx>
          <c:cat>
            <c:numRef>
              <c:f>'pivot tables'!$U$85:$AI$85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tables'!$U$86:$AI$86</c:f>
              <c:numCache>
                <c:formatCode>General</c:formatCode>
                <c:ptCount val="15"/>
                <c:pt idx="0">
                  <c:v>0</c:v>
                </c:pt>
                <c:pt idx="1">
                  <c:v>2.5</c:v>
                </c:pt>
                <c:pt idx="2">
                  <c:v>0</c:v>
                </c:pt>
                <c:pt idx="3">
                  <c:v>68</c:v>
                </c:pt>
                <c:pt idx="4">
                  <c:v>9</c:v>
                </c:pt>
                <c:pt idx="5">
                  <c:v>14</c:v>
                </c:pt>
                <c:pt idx="6">
                  <c:v>28</c:v>
                </c:pt>
                <c:pt idx="7">
                  <c:v>104.5</c:v>
                </c:pt>
                <c:pt idx="8">
                  <c:v>0</c:v>
                </c:pt>
                <c:pt idx="9">
                  <c:v>13</c:v>
                </c:pt>
                <c:pt idx="10">
                  <c:v>11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tables'!$T$87</c:f>
              <c:strCache>
                <c:ptCount val="1"/>
                <c:pt idx="0">
                  <c:v>Green Crab</c:v>
                </c:pt>
              </c:strCache>
            </c:strRef>
          </c:tx>
          <c:cat>
            <c:numRef>
              <c:f>'pivot tables'!$U$85:$AI$85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tables'!$U$87:$AI$87</c:f>
              <c:numCache>
                <c:formatCode>General</c:formatCode>
                <c:ptCount val="15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tables'!$T$88</c:f>
              <c:strCache>
                <c:ptCount val="1"/>
                <c:pt idx="0">
                  <c:v>Mud Snail</c:v>
                </c:pt>
              </c:strCache>
            </c:strRef>
          </c:tx>
          <c:cat>
            <c:numRef>
              <c:f>'pivot tables'!$U$85:$AI$85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tables'!$U$88:$AI$88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9.5</c:v>
                </c:pt>
                <c:pt idx="4">
                  <c:v>0</c:v>
                </c:pt>
                <c:pt idx="5">
                  <c:v>0</c:v>
                </c:pt>
                <c:pt idx="6">
                  <c:v>62</c:v>
                </c:pt>
                <c:pt idx="7">
                  <c:v>0.5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'pivot tables'!$T$89</c:f>
              <c:strCache>
                <c:ptCount val="1"/>
                <c:pt idx="0">
                  <c:v>Comb Jelly</c:v>
                </c:pt>
              </c:strCache>
            </c:strRef>
          </c:tx>
          <c:cat>
            <c:numRef>
              <c:f>'pivot tables'!$U$85:$AI$85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tables'!$U$89:$AI$89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67680"/>
        <c:axId val="192568072"/>
      </c:lineChart>
      <c:catAx>
        <c:axId val="19256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3240000"/>
          <a:lstStyle/>
          <a:p>
            <a:pPr>
              <a:defRPr/>
            </a:pPr>
            <a:endParaRPr lang="en-US"/>
          </a:p>
        </c:txPr>
        <c:crossAx val="192568072"/>
        <c:crosses val="autoZero"/>
        <c:auto val="0"/>
        <c:lblAlgn val="ctr"/>
        <c:lblOffset val="100"/>
        <c:tickLblSkip val="1"/>
        <c:noMultiLvlLbl val="0"/>
      </c:catAx>
      <c:valAx>
        <c:axId val="19256807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9256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Danvers, MA Average Volume of Mummichogs 
(1998, 2000, 2002, 2007-2018)</a:t>
            </a:r>
          </a:p>
        </c:rich>
      </c:tx>
      <c:layout>
        <c:manualLayout>
          <c:xMode val="edge"/>
          <c:yMode val="edge"/>
          <c:x val="0.13010576929916268"/>
          <c:y val="2.3204880846847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8429423459259"/>
          <c:y val="0.20833383198776473"/>
          <c:w val="0.85288270377733433"/>
          <c:h val="0.678923193654245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tables'!$L$4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tables'!$K$5:$K$9</c:f>
              <c:strCache>
                <c:ptCount val="5"/>
                <c:pt idx="0">
                  <c:v>Trap 1</c:v>
                </c:pt>
                <c:pt idx="1">
                  <c:v>Trap 2</c:v>
                </c:pt>
                <c:pt idx="2">
                  <c:v>Trap 3</c:v>
                </c:pt>
                <c:pt idx="3">
                  <c:v>Trap 4</c:v>
                </c:pt>
                <c:pt idx="4">
                  <c:v>Average</c:v>
                </c:pt>
              </c:strCache>
            </c:strRef>
          </c:cat>
          <c:val>
            <c:numRef>
              <c:f>'pivot tables'!$L$5:$L$9</c:f>
              <c:numCache>
                <c:formatCode>0</c:formatCode>
                <c:ptCount val="5"/>
                <c:pt idx="0">
                  <c:v>2.5278489509756672</c:v>
                </c:pt>
                <c:pt idx="1">
                  <c:v>2.0390730337078651</c:v>
                </c:pt>
                <c:pt idx="2">
                  <c:v>1.8290972142277089</c:v>
                </c:pt>
                <c:pt idx="3">
                  <c:v>1.1666666666666667</c:v>
                </c:pt>
                <c:pt idx="4">
                  <c:v>2.0813644489968133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03496"/>
        <c:axId val="192003888"/>
      </c:barChart>
      <c:catAx>
        <c:axId val="19200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0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03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3.1809032001081212E-2"/>
              <c:y val="0.450981557768855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03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number of mummichogs vs. location</a:t>
            </a:r>
          </a:p>
        </c:rich>
      </c:tx>
      <c:layout>
        <c:manualLayout>
          <c:xMode val="edge"/>
          <c:yMode val="edge"/>
          <c:x val="0.22031719266981797"/>
          <c:y val="1.7051478792097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24528301886863"/>
          <c:y val="0.18333375961160625"/>
          <c:w val="0.7943396226415117"/>
          <c:h val="0.604763310926597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tables'!$N$15:$O$15</c:f>
              <c:strCache>
                <c:ptCount val="2"/>
                <c:pt idx="0">
                  <c:v>downstream</c:v>
                </c:pt>
                <c:pt idx="1">
                  <c:v>upstream</c:v>
                </c:pt>
              </c:strCache>
            </c:strRef>
          </c:cat>
          <c:val>
            <c:numRef>
              <c:f>'pivot tables'!$N$16:$O$16</c:f>
              <c:numCache>
                <c:formatCode>General</c:formatCode>
                <c:ptCount val="2"/>
                <c:pt idx="0">
                  <c:v>149.61904761904762</c:v>
                </c:pt>
                <c:pt idx="1">
                  <c:v>58.238095238095241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04672"/>
        <c:axId val="192005064"/>
      </c:barChart>
      <c:catAx>
        <c:axId val="1920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3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</a:t>
                </a:r>
              </a:p>
            </c:rich>
          </c:tx>
          <c:layout>
            <c:manualLayout>
              <c:xMode val="edge"/>
              <c:yMode val="edge"/>
              <c:x val="0.51132098628516498"/>
              <c:y val="0.890478163913720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0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05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3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amount</a:t>
                </a:r>
              </a:p>
            </c:rich>
          </c:tx>
          <c:layout>
            <c:manualLayout>
              <c:xMode val="edge"/>
              <c:yMode val="edge"/>
              <c:x val="3.0188606705851908E-2"/>
              <c:y val="0.409524993586328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046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number of Mummichogs by year vs location Danvers, MA</a:t>
            </a:r>
          </a:p>
        </c:rich>
      </c:tx>
      <c:layout>
        <c:manualLayout>
          <c:xMode val="edge"/>
          <c:yMode val="edge"/>
          <c:x val="0.133820810087181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05019894441942"/>
          <c:y val="0.26305307216425738"/>
          <c:w val="0.62895695001201413"/>
          <c:h val="0.5718836377804366"/>
        </c:manualLayout>
      </c:layout>
      <c:lineChart>
        <c:grouping val="standard"/>
        <c:varyColors val="0"/>
        <c:ser>
          <c:idx val="2"/>
          <c:order val="0"/>
          <c:tx>
            <c:strRef>
              <c:f>'pivot tables'!$A$67</c:f>
              <c:strCache>
                <c:ptCount val="1"/>
                <c:pt idx="0">
                  <c:v>downstream</c:v>
                </c:pt>
              </c:strCache>
            </c:strRef>
          </c:tx>
          <c:cat>
            <c:numRef>
              <c:f>'pivot tables'!$B$66:$P$66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tables'!$B$67:$P$67</c:f>
              <c:numCache>
                <c:formatCode>General</c:formatCode>
                <c:ptCount val="15"/>
                <c:pt idx="0">
                  <c:v>77</c:v>
                </c:pt>
                <c:pt idx="1">
                  <c:v>192.5</c:v>
                </c:pt>
                <c:pt idx="2">
                  <c:v>8.5</c:v>
                </c:pt>
                <c:pt idx="3">
                  <c:v>24.5</c:v>
                </c:pt>
                <c:pt idx="4">
                  <c:v>291</c:v>
                </c:pt>
                <c:pt idx="5">
                  <c:v>89</c:v>
                </c:pt>
                <c:pt idx="6">
                  <c:v>83</c:v>
                </c:pt>
                <c:pt idx="7">
                  <c:v>70</c:v>
                </c:pt>
                <c:pt idx="8">
                  <c:v>180</c:v>
                </c:pt>
                <c:pt idx="9">
                  <c:v>48</c:v>
                </c:pt>
                <c:pt idx="10">
                  <c:v>364</c:v>
                </c:pt>
                <c:pt idx="11">
                  <c:v>480</c:v>
                </c:pt>
                <c:pt idx="12">
                  <c:v>235</c:v>
                </c:pt>
                <c:pt idx="13">
                  <c:v>103</c:v>
                </c:pt>
                <c:pt idx="14">
                  <c:v>216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'pivot tables'!$A$68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'pivot tables'!$B$66:$P$66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tables'!$B$68:$P$68</c:f>
              <c:numCache>
                <c:formatCode>General</c:formatCode>
                <c:ptCount val="15"/>
                <c:pt idx="0">
                  <c:v>40</c:v>
                </c:pt>
                <c:pt idx="1">
                  <c:v>30</c:v>
                </c:pt>
                <c:pt idx="2">
                  <c:v>3.5</c:v>
                </c:pt>
                <c:pt idx="3">
                  <c:v>2.5</c:v>
                </c:pt>
                <c:pt idx="4">
                  <c:v>123</c:v>
                </c:pt>
                <c:pt idx="5">
                  <c:v>48</c:v>
                </c:pt>
                <c:pt idx="6">
                  <c:v>139</c:v>
                </c:pt>
                <c:pt idx="7">
                  <c:v>46</c:v>
                </c:pt>
                <c:pt idx="8">
                  <c:v>60</c:v>
                </c:pt>
                <c:pt idx="9">
                  <c:v>100</c:v>
                </c:pt>
                <c:pt idx="10">
                  <c:v>15</c:v>
                </c:pt>
                <c:pt idx="11">
                  <c:v>189</c:v>
                </c:pt>
                <c:pt idx="12">
                  <c:v>39</c:v>
                </c:pt>
                <c:pt idx="13">
                  <c:v>1</c:v>
                </c:pt>
                <c:pt idx="14">
                  <c:v>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39648"/>
        <c:axId val="191140040"/>
      </c:lineChart>
      <c:catAx>
        <c:axId val="19113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32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140040"/>
        <c:crosses val="autoZero"/>
        <c:auto val="1"/>
        <c:lblAlgn val="ctr"/>
        <c:lblOffset val="100"/>
        <c:noMultiLvlLbl val="0"/>
      </c:catAx>
      <c:valAx>
        <c:axId val="191140040"/>
        <c:scaling>
          <c:orientation val="minMax"/>
          <c:max val="5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Amount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13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51240519448236"/>
          <c:y val="0.54240132213901371"/>
          <c:w val="0.21487594805517671"/>
          <c:h val="0.1551294077098374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Danvers, MA Average Volume of Mummichogs 
(1998, 2000, 2002, 2007-2018)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78214733571996"/>
          <c:y val="0.19468831364815503"/>
          <c:w val="0.81908036123946759"/>
          <c:h val="0.6954076870182981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tables'!$Q$4:$Q$5</c:f>
              <c:strCache>
                <c:ptCount val="2"/>
                <c:pt idx="0">
                  <c:v>downstream</c:v>
                </c:pt>
                <c:pt idx="1">
                  <c:v>upstream</c:v>
                </c:pt>
              </c:strCache>
            </c:strRef>
          </c:cat>
          <c:val>
            <c:numRef>
              <c:f>'pivot tables'!$R$4:$R$5</c:f>
              <c:numCache>
                <c:formatCode>0.00</c:formatCode>
                <c:ptCount val="2"/>
                <c:pt idx="0">
                  <c:v>2.4332787067055071</c:v>
                </c:pt>
                <c:pt idx="1">
                  <c:v>1.6439878220119468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40824"/>
        <c:axId val="191141216"/>
      </c:barChart>
      <c:catAx>
        <c:axId val="19114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14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141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140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Danvers, MA Species Diversity 1998, 2000, 2002, 2007-2018</a:t>
            </a:r>
          </a:p>
        </c:rich>
      </c:tx>
      <c:layout>
        <c:manualLayout>
          <c:xMode val="edge"/>
          <c:yMode val="edge"/>
          <c:x val="0.11134453781512595"/>
          <c:y val="2.7989821882951682E-2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1428571428571425E-2"/>
          <c:y val="0.40839770768299027"/>
          <c:w val="0.57563025210084307"/>
          <c:h val="0.41603130969575547"/>
        </c:manualLayout>
      </c:layout>
      <c:pie3DChart>
        <c:varyColors val="1"/>
        <c:ser>
          <c:idx val="0"/>
          <c:order val="0"/>
          <c:tx>
            <c:strRef>
              <c:f>'pivot tables'!$E$13</c:f>
              <c:strCache>
                <c:ptCount val="1"/>
                <c:pt idx="0">
                  <c:v>Total</c:v>
                </c:pt>
              </c:strCache>
            </c:strRef>
          </c:tx>
          <c:explosion val="25"/>
          <c:cat>
            <c:strRef>
              <c:f>'pivot tables'!$D$14:$D$20</c:f>
              <c:strCache>
                <c:ptCount val="7"/>
                <c:pt idx="0">
                  <c:v>Sum of Mummichog</c:v>
                </c:pt>
                <c:pt idx="1">
                  <c:v>Sum of Silverside</c:v>
                </c:pt>
                <c:pt idx="2">
                  <c:v>Sum of Shrimp</c:v>
                </c:pt>
                <c:pt idx="3">
                  <c:v>Sum of Jonah Crab</c:v>
                </c:pt>
                <c:pt idx="4">
                  <c:v>Sum of Mud snail</c:v>
                </c:pt>
                <c:pt idx="5">
                  <c:v>Sum of Comb Jelly</c:v>
                </c:pt>
                <c:pt idx="6">
                  <c:v>Sum of American Eel</c:v>
                </c:pt>
              </c:strCache>
            </c:strRef>
          </c:cat>
          <c:val>
            <c:numRef>
              <c:f>'pivot tables'!$E$14:$E$20</c:f>
              <c:numCache>
                <c:formatCode>General</c:formatCode>
                <c:ptCount val="7"/>
                <c:pt idx="0">
                  <c:v>4365</c:v>
                </c:pt>
                <c:pt idx="1">
                  <c:v>35</c:v>
                </c:pt>
                <c:pt idx="2">
                  <c:v>582</c:v>
                </c:pt>
                <c:pt idx="3">
                  <c:v>5</c:v>
                </c:pt>
                <c:pt idx="4">
                  <c:v>97</c:v>
                </c:pt>
                <c:pt idx="5" formatCode="0">
                  <c:v>54</c:v>
                </c:pt>
                <c:pt idx="6" formatCode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008403361344785"/>
          <c:y val="0.45419927470898175"/>
          <c:w val="0.27310924369747902"/>
          <c:h val="0.44656568692272242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0000000000002" r="0.750000000000002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Danvers Site Percent Frequency of Species 1998, 2000, 2002, 2007-2018</a:t>
            </a:r>
          </a:p>
        </c:rich>
      </c:tx>
      <c:layout>
        <c:manualLayout>
          <c:xMode val="edge"/>
          <c:yMode val="edge"/>
          <c:x val="0.16132706486838072"/>
          <c:y val="3.69007532595010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43893046214631"/>
          <c:y val="0.18544331348825299"/>
          <c:w val="0.79727247287797132"/>
          <c:h val="0.4701690032648357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tables'!$D$37:$D$45</c:f>
              <c:strCache>
                <c:ptCount val="9"/>
                <c:pt idx="0">
                  <c:v>Mummichog</c:v>
                </c:pt>
                <c:pt idx="1">
                  <c:v>Silverside</c:v>
                </c:pt>
                <c:pt idx="2">
                  <c:v>Shrimp</c:v>
                </c:pt>
                <c:pt idx="3">
                  <c:v>Green Crab</c:v>
                </c:pt>
                <c:pt idx="4">
                  <c:v>Jonah Crab</c:v>
                </c:pt>
                <c:pt idx="5">
                  <c:v>Mud Snail</c:v>
                </c:pt>
                <c:pt idx="6">
                  <c:v>Comb Jelly</c:v>
                </c:pt>
                <c:pt idx="7">
                  <c:v>Count of Jonah Crab</c:v>
                </c:pt>
                <c:pt idx="8">
                  <c:v>American Eel</c:v>
                </c:pt>
              </c:strCache>
            </c:strRef>
          </c:cat>
          <c:val>
            <c:numRef>
              <c:f>'pivot tables'!$E$37:$E$45</c:f>
              <c:numCache>
                <c:formatCode>0.00%</c:formatCode>
                <c:ptCount val="9"/>
                <c:pt idx="0">
                  <c:v>0.9285714285714286</c:v>
                </c:pt>
                <c:pt idx="1">
                  <c:v>4.7619047619047616E-2</c:v>
                </c:pt>
                <c:pt idx="2">
                  <c:v>0.61904761904761907</c:v>
                </c:pt>
                <c:pt idx="3">
                  <c:v>0.40476190476190477</c:v>
                </c:pt>
                <c:pt idx="4">
                  <c:v>2.3809523809523808E-2</c:v>
                </c:pt>
                <c:pt idx="5">
                  <c:v>4.7619047619047616E-2</c:v>
                </c:pt>
                <c:pt idx="6">
                  <c:v>0.14285714285714285</c:v>
                </c:pt>
                <c:pt idx="7">
                  <c:v>2.3809523809523808E-2</c:v>
                </c:pt>
                <c:pt idx="8">
                  <c:v>4.7619047619047616E-2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42784"/>
        <c:axId val="191527928"/>
      </c:barChart>
      <c:catAx>
        <c:axId val="19114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52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27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142784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number of Shrimp vs. year and location Danvers, MA</a:t>
            </a:r>
          </a:p>
        </c:rich>
      </c:tx>
      <c:layout>
        <c:manualLayout>
          <c:xMode val="edge"/>
          <c:yMode val="edge"/>
          <c:x val="0.1497027559055118"/>
          <c:y val="3.84630230044774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619290235779353"/>
          <c:y val="0.31136634703273253"/>
          <c:w val="0.71693442731423274"/>
          <c:h val="0.51736755963089243"/>
        </c:manualLayout>
      </c:layout>
      <c:lineChart>
        <c:grouping val="standard"/>
        <c:varyColors val="0"/>
        <c:ser>
          <c:idx val="1"/>
          <c:order val="0"/>
          <c:tx>
            <c:strRef>
              <c:f>'pivot tables'!$A$83</c:f>
              <c:strCache>
                <c:ptCount val="1"/>
                <c:pt idx="0">
                  <c:v>downstream</c:v>
                </c:pt>
              </c:strCache>
            </c:strRef>
          </c:tx>
          <c:cat>
            <c:numRef>
              <c:f>'pivot tables'!$B$82:$P$82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tables'!$B$83:$P$83</c:f>
              <c:numCache>
                <c:formatCode>General</c:formatCode>
                <c:ptCount val="15"/>
                <c:pt idx="0">
                  <c:v>0</c:v>
                </c:pt>
                <c:pt idx="1">
                  <c:v>3.5</c:v>
                </c:pt>
                <c:pt idx="2">
                  <c:v>0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0</c:v>
                </c:pt>
                <c:pt idx="7">
                  <c:v>14.5</c:v>
                </c:pt>
                <c:pt idx="8">
                  <c:v>0</c:v>
                </c:pt>
                <c:pt idx="9">
                  <c:v>4</c:v>
                </c:pt>
                <c:pt idx="10">
                  <c:v>24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'pivot tables'!$A$84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'pivot tables'!$B$82:$P$82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tables'!$B$84:$P$84</c:f>
              <c:numCache>
                <c:formatCode>General</c:formatCode>
                <c:ptCount val="15"/>
                <c:pt idx="0">
                  <c:v>0</c:v>
                </c:pt>
                <c:pt idx="1">
                  <c:v>2.5</c:v>
                </c:pt>
                <c:pt idx="2">
                  <c:v>0</c:v>
                </c:pt>
                <c:pt idx="3">
                  <c:v>68</c:v>
                </c:pt>
                <c:pt idx="4">
                  <c:v>9</c:v>
                </c:pt>
                <c:pt idx="5">
                  <c:v>14</c:v>
                </c:pt>
                <c:pt idx="6">
                  <c:v>28</c:v>
                </c:pt>
                <c:pt idx="7">
                  <c:v>104.5</c:v>
                </c:pt>
                <c:pt idx="8">
                  <c:v>0</c:v>
                </c:pt>
                <c:pt idx="9">
                  <c:v>13</c:v>
                </c:pt>
                <c:pt idx="10">
                  <c:v>11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28712"/>
        <c:axId val="191529104"/>
      </c:lineChart>
      <c:catAx>
        <c:axId val="191528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2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29104"/>
        <c:crosses val="autoZero"/>
        <c:auto val="1"/>
        <c:lblAlgn val="ctr"/>
        <c:lblOffset val="100"/>
        <c:noMultiLvlLbl val="0"/>
      </c:catAx>
      <c:valAx>
        <c:axId val="191529104"/>
        <c:scaling>
          <c:orientation val="minMax"/>
        </c:scaling>
        <c:delete val="0"/>
        <c:axPos val="l"/>
        <c:majorGridlines/>
        <c:title>
          <c:layout/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28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782902137232868"/>
          <c:y val="0.35104295690224041"/>
          <c:w val="0.21656873773131302"/>
          <c:h val="0.16642067663589746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number of Green Crabs vs year and location, Danvers, MA</a:t>
            </a:r>
          </a:p>
        </c:rich>
      </c:tx>
      <c:layout>
        <c:manualLayout>
          <c:xMode val="edge"/>
          <c:yMode val="edge"/>
          <c:x val="0.12635344855751951"/>
          <c:y val="4.20225412999845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43895715964374"/>
          <c:y val="0.31136646621278441"/>
          <c:w val="0.76878325363490985"/>
          <c:h val="0.5457230485764536"/>
        </c:manualLayout>
      </c:layout>
      <c:lineChart>
        <c:grouping val="standard"/>
        <c:varyColors val="0"/>
        <c:ser>
          <c:idx val="1"/>
          <c:order val="0"/>
          <c:tx>
            <c:strRef>
              <c:f>'pivot tables'!$A$105</c:f>
              <c:strCache>
                <c:ptCount val="1"/>
                <c:pt idx="0">
                  <c:v>downstream</c:v>
                </c:pt>
              </c:strCache>
            </c:strRef>
          </c:tx>
          <c:cat>
            <c:numRef>
              <c:f>'pivot tables'!$B$104:$P$104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tables'!$B$105:$P$105</c:f>
              <c:numCache>
                <c:formatCode>General</c:formatCode>
                <c:ptCount val="15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13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'pivot tables'!$A$106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'pivot tables'!$B$104:$P$104</c:f>
              <c:numCache>
                <c:formatCode>General</c:formatCode>
                <c:ptCount val="15"/>
                <c:pt idx="0">
                  <c:v>1998</c:v>
                </c:pt>
                <c:pt idx="1">
                  <c:v>2000</c:v>
                </c:pt>
                <c:pt idx="2">
                  <c:v>2002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'pivot tables'!$B$106:$P$106</c:f>
              <c:numCache>
                <c:formatCode>General</c:formatCode>
                <c:ptCount val="15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42000"/>
        <c:axId val="191139256"/>
      </c:lineChart>
      <c:catAx>
        <c:axId val="19114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228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139256"/>
        <c:crosses val="autoZero"/>
        <c:auto val="1"/>
        <c:lblAlgn val="ctr"/>
        <c:lblOffset val="100"/>
        <c:noMultiLvlLbl val="0"/>
      </c:catAx>
      <c:valAx>
        <c:axId val="191139256"/>
        <c:scaling>
          <c:orientation val="minMax"/>
        </c:scaling>
        <c:delete val="0"/>
        <c:axPos val="l"/>
        <c:majorGridlines/>
        <c:title>
          <c:layout/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142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09722951145147"/>
          <c:y val="0.24403685511901496"/>
          <c:w val="0.1889027704885485"/>
          <c:h val="0.1633577638953439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192880</xdr:colOff>
      <xdr:row>0</xdr:row>
      <xdr:rowOff>35719</xdr:rowOff>
    </xdr:from>
    <xdr:to>
      <xdr:col>7</xdr:col>
      <xdr:colOff>595311</xdr:colOff>
      <xdr:row>14</xdr:row>
      <xdr:rowOff>154781</xdr:rowOff>
    </xdr:to>
    <xdr:graphicFrame macro="">
      <xdr:nvGraphicFramePr>
        <xdr:cNvPr id="334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183354</xdr:colOff>
      <xdr:row>15</xdr:row>
      <xdr:rowOff>59531</xdr:rowOff>
    </xdr:from>
    <xdr:to>
      <xdr:col>7</xdr:col>
      <xdr:colOff>583405</xdr:colOff>
      <xdr:row>33</xdr:row>
      <xdr:rowOff>119061</xdr:rowOff>
    </xdr:to>
    <xdr:graphicFrame macro="">
      <xdr:nvGraphicFramePr>
        <xdr:cNvPr id="334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190499</xdr:colOff>
      <xdr:row>33</xdr:row>
      <xdr:rowOff>152400</xdr:rowOff>
    </xdr:from>
    <xdr:to>
      <xdr:col>8</xdr:col>
      <xdr:colOff>0</xdr:colOff>
      <xdr:row>50</xdr:row>
      <xdr:rowOff>47625</xdr:rowOff>
    </xdr:to>
    <xdr:graphicFrame macro="">
      <xdr:nvGraphicFramePr>
        <xdr:cNvPr id="334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142874</xdr:colOff>
      <xdr:row>53</xdr:row>
      <xdr:rowOff>35718</xdr:rowOff>
    </xdr:from>
    <xdr:to>
      <xdr:col>8</xdr:col>
      <xdr:colOff>583405</xdr:colOff>
      <xdr:row>75</xdr:row>
      <xdr:rowOff>154781</xdr:rowOff>
    </xdr:to>
    <xdr:graphicFrame macro="">
      <xdr:nvGraphicFramePr>
        <xdr:cNvPr id="334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178594</xdr:colOff>
      <xdr:row>77</xdr:row>
      <xdr:rowOff>59531</xdr:rowOff>
    </xdr:from>
    <xdr:to>
      <xdr:col>9</xdr:col>
      <xdr:colOff>11907</xdr:colOff>
      <xdr:row>95</xdr:row>
      <xdr:rowOff>130969</xdr:rowOff>
    </xdr:to>
    <xdr:graphicFrame macro="">
      <xdr:nvGraphicFramePr>
        <xdr:cNvPr id="334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9</xdr:col>
      <xdr:colOff>340179</xdr:colOff>
      <xdr:row>16</xdr:row>
      <xdr:rowOff>0</xdr:rowOff>
    </xdr:to>
    <xdr:graphicFrame macro="">
      <xdr:nvGraphicFramePr>
        <xdr:cNvPr id="2059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52</xdr:row>
      <xdr:rowOff>163285</xdr:rowOff>
    </xdr:from>
    <xdr:to>
      <xdr:col>9</xdr:col>
      <xdr:colOff>394607</xdr:colOff>
      <xdr:row>82</xdr:row>
      <xdr:rowOff>40821</xdr:rowOff>
    </xdr:to>
    <xdr:graphicFrame macro="">
      <xdr:nvGraphicFramePr>
        <xdr:cNvPr id="20594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163286</xdr:colOff>
      <xdr:row>122</xdr:row>
      <xdr:rowOff>65313</xdr:rowOff>
    </xdr:from>
    <xdr:to>
      <xdr:col>9</xdr:col>
      <xdr:colOff>394608</xdr:colOff>
      <xdr:row>138</xdr:row>
      <xdr:rowOff>54428</xdr:rowOff>
    </xdr:to>
    <xdr:graphicFrame macro="">
      <xdr:nvGraphicFramePr>
        <xdr:cNvPr id="20594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149680</xdr:colOff>
      <xdr:row>104</xdr:row>
      <xdr:rowOff>32657</xdr:rowOff>
    </xdr:from>
    <xdr:to>
      <xdr:col>9</xdr:col>
      <xdr:colOff>476250</xdr:colOff>
      <xdr:row>121</xdr:row>
      <xdr:rowOff>108857</xdr:rowOff>
    </xdr:to>
    <xdr:graphicFrame macro="">
      <xdr:nvGraphicFramePr>
        <xdr:cNvPr id="20594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81643</xdr:colOff>
      <xdr:row>83</xdr:row>
      <xdr:rowOff>95250</xdr:rowOff>
    </xdr:from>
    <xdr:to>
      <xdr:col>9</xdr:col>
      <xdr:colOff>435429</xdr:colOff>
      <xdr:row>102</xdr:row>
      <xdr:rowOff>108857</xdr:rowOff>
    </xdr:to>
    <xdr:graphicFrame macro="">
      <xdr:nvGraphicFramePr>
        <xdr:cNvPr id="20594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122464</xdr:colOff>
      <xdr:row>138</xdr:row>
      <xdr:rowOff>153761</xdr:rowOff>
    </xdr:from>
    <xdr:to>
      <xdr:col>9</xdr:col>
      <xdr:colOff>394608</xdr:colOff>
      <xdr:row>155</xdr:row>
      <xdr:rowOff>40821</xdr:rowOff>
    </xdr:to>
    <xdr:graphicFrame macro="">
      <xdr:nvGraphicFramePr>
        <xdr:cNvPr id="20594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68035</xdr:rowOff>
    </xdr:from>
    <xdr:to>
      <xdr:col>9</xdr:col>
      <xdr:colOff>340179</xdr:colOff>
      <xdr:row>51</xdr:row>
      <xdr:rowOff>54429</xdr:rowOff>
    </xdr:to>
    <xdr:graphicFrame macro="">
      <xdr:nvGraphicFramePr>
        <xdr:cNvPr id="20594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149679</xdr:colOff>
      <xdr:row>16</xdr:row>
      <xdr:rowOff>80282</xdr:rowOff>
    </xdr:from>
    <xdr:to>
      <xdr:col>9</xdr:col>
      <xdr:colOff>326572</xdr:colOff>
      <xdr:row>33</xdr:row>
      <xdr:rowOff>0</xdr:rowOff>
    </xdr:to>
    <xdr:graphicFrame macro="">
      <xdr:nvGraphicFramePr>
        <xdr:cNvPr id="20594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411.530455439817" createdVersion="5" refreshedVersion="5" minRefreshableVersion="3" recordCount="42">
  <cacheSource type="worksheet">
    <worksheetSource ref="A7:V49" sheet=" data "/>
  </cacheSource>
  <cacheFields count="22">
    <cacheField name="Year" numFmtId="0">
      <sharedItems containsSemiMixedTypes="0" containsString="0" containsNumber="1" containsInteger="1" minValue="1998" maxValue="2018" count="15">
        <n v="1998"/>
        <n v="2000"/>
        <n v="2002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8-05-22T00:00:00" maxDate="2018-11-06T00:00:00"/>
    </cacheField>
    <cacheField name="Trap #" numFmtId="0">
      <sharedItems/>
    </cacheField>
    <cacheField name="Amnt time" numFmtId="0">
      <sharedItems containsBlank="1" containsMixedTypes="1" containsNumber="1" minValue="6.5" maxValue="24.5"/>
    </cacheField>
    <cacheField name="Area" numFmtId="0">
      <sharedItems count="2">
        <s v="downstream"/>
        <s v="upstream"/>
      </sharedItems>
    </cacheField>
    <cacheField name="Mummichog" numFmtId="0">
      <sharedItems containsSemiMixedTypes="0" containsString="0" containsNumber="1" containsInteger="1" minValue="0" maxValue="480"/>
    </cacheField>
    <cacheField name=" 4spined stickleback" numFmtId="0">
      <sharedItems containsSemiMixedTypes="0" containsString="0" containsNumber="1" containsInteger="1" minValue="0" maxValue="0"/>
    </cacheField>
    <cacheField name="3 spined stickleback" numFmtId="0">
      <sharedItems containsSemiMixedTypes="0" containsString="0" containsNumber="1" containsInteger="1" minValue="0" maxValue="0"/>
    </cacheField>
    <cacheField name="9 spined stickleback" numFmtId="0">
      <sharedItems containsSemiMixedTypes="0" containsString="0" containsNumber="1" containsInteger="1" minValue="0" maxValue="0"/>
    </cacheField>
    <cacheField name="Silverside" numFmtId="0">
      <sharedItems containsSemiMixedTypes="0" containsString="0" containsNumber="1" containsInteger="1" minValue="0" maxValue="34"/>
    </cacheField>
    <cacheField name="Eel" numFmtId="0">
      <sharedItems containsSemiMixedTypes="0" containsString="0" containsNumber="1" containsInteger="1" minValue="0" maxValue="0"/>
    </cacheField>
    <cacheField name="Sand Shrimp" numFmtId="0">
      <sharedItems containsSemiMixedTypes="0" containsString="0" containsNumber="1" containsInteger="1" minValue="0" maxValue="84"/>
    </cacheField>
    <cacheField name="Grass Shrimp" numFmtId="0">
      <sharedItems containsSemiMixedTypes="0" containsString="0" containsNumber="1" containsInteger="1" minValue="0" maxValue="209"/>
    </cacheField>
    <cacheField name="Shrimp" numFmtId="0">
      <sharedItems containsSemiMixedTypes="0" containsString="0" containsNumber="1" containsInteger="1" minValue="0" maxValue="209"/>
    </cacheField>
    <cacheField name="Green Crab" numFmtId="0">
      <sharedItems containsSemiMixedTypes="0" containsString="0" containsNumber="1" containsInteger="1" minValue="0" maxValue="15"/>
    </cacheField>
    <cacheField name="Jonah Crab" numFmtId="0">
      <sharedItems containsSemiMixedTypes="0" containsString="0" containsNumber="1" containsInteger="1" minValue="0" maxValue="5"/>
    </cacheField>
    <cacheField name="Mud snail" numFmtId="0">
      <sharedItems containsSemiMixedTypes="0" containsString="0" containsNumber="1" containsInteger="1" minValue="0" maxValue="62"/>
    </cacheField>
    <cacheField name="Comb Jelly" numFmtId="0">
      <sharedItems containsSemiMixedTypes="0" containsString="0" containsNumber="1" containsInteger="1" minValue="0" maxValue="53"/>
    </cacheField>
    <cacheField name="American Eel" numFmtId="0">
      <sharedItems containsString="0" containsBlank="1" containsNumber="1" containsInteger="1" minValue="0" maxValue="1"/>
    </cacheField>
    <cacheField name="Total_x000a_Number of  org.  " numFmtId="0">
      <sharedItems containsSemiMixedTypes="0" containsString="0" containsNumber="1" containsInteger="1" minValue="0" maxValue="481"/>
    </cacheField>
    <cacheField name="Total number of species" numFmtId="0">
      <sharedItems containsSemiMixedTypes="0" containsString="0" containsNumber="1" containsInteger="1" minValue="0" maxValue="5"/>
    </cacheField>
    <cacheField name="Vol. Mummichog" numFmtId="0">
      <sharedItems containsString="0" containsBlank="1" containsNumber="1" minValue="0" maxValue="4.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411.530456250002" createdVersion="5" refreshedVersion="5" minRefreshableVersion="3" recordCount="42">
  <cacheSource type="worksheet">
    <worksheetSource ref="A7:V49" sheet=" data no zero"/>
  </cacheSource>
  <cacheFields count="22">
    <cacheField name="Year" numFmtId="0">
      <sharedItems containsSemiMixedTypes="0" containsString="0" containsNumber="1" containsInteger="1" minValue="1998" maxValue="2018" count="15">
        <n v="1998"/>
        <n v="2000"/>
        <n v="2002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8-05-22T00:00:00" maxDate="2018-11-06T00:00:00"/>
    </cacheField>
    <cacheField name="Trap #" numFmtId="0">
      <sharedItems/>
    </cacheField>
    <cacheField name="Amnt time" numFmtId="0">
      <sharedItems containsBlank="1" containsMixedTypes="1" containsNumber="1" minValue="6.5" maxValue="24.5"/>
    </cacheField>
    <cacheField name="Area" numFmtId="0">
      <sharedItems count="4">
        <s v="downstream"/>
        <s v="upstream"/>
        <s v="up" u="1"/>
        <s v="down" u="1"/>
      </sharedItems>
    </cacheField>
    <cacheField name="Mummichog" numFmtId="0">
      <sharedItems containsString="0" containsBlank="1" containsNumber="1" containsInteger="1" minValue="1" maxValue="480"/>
    </cacheField>
    <cacheField name=" 4spined stickleback" numFmtId="0">
      <sharedItems containsNonDate="0" containsString="0" containsBlank="1"/>
    </cacheField>
    <cacheField name="3 spined stickleback" numFmtId="0">
      <sharedItems containsNonDate="0" containsString="0" containsBlank="1"/>
    </cacheField>
    <cacheField name="9 spined stickleback" numFmtId="0">
      <sharedItems containsNonDate="0" containsString="0" containsBlank="1"/>
    </cacheField>
    <cacheField name="Silverside" numFmtId="0">
      <sharedItems containsString="0" containsBlank="1" containsNumber="1" containsInteger="1" minValue="1" maxValue="34"/>
    </cacheField>
    <cacheField name="Eel" numFmtId="0">
      <sharedItems containsNonDate="0" containsString="0" containsBlank="1"/>
    </cacheField>
    <cacheField name="Sand Shrimp" numFmtId="0">
      <sharedItems containsString="0" containsBlank="1" containsNumber="1" containsInteger="1" minValue="1" maxValue="84"/>
    </cacheField>
    <cacheField name="Grass Shrimp" numFmtId="0">
      <sharedItems containsString="0" containsBlank="1" containsNumber="1" containsInteger="1" minValue="1" maxValue="209"/>
    </cacheField>
    <cacheField name="Shrimp" numFmtId="0">
      <sharedItems containsString="0" containsBlank="1" containsNumber="1" containsInteger="1" minValue="1" maxValue="209"/>
    </cacheField>
    <cacheField name="Green Crab" numFmtId="0">
      <sharedItems containsString="0" containsBlank="1" containsNumber="1" containsInteger="1" minValue="1" maxValue="15"/>
    </cacheField>
    <cacheField name="Jonah Crab" numFmtId="0">
      <sharedItems containsString="0" containsBlank="1" containsNumber="1" containsInteger="1" minValue="5" maxValue="5"/>
    </cacheField>
    <cacheField name="mud snail" numFmtId="0">
      <sharedItems containsString="0" containsBlank="1" containsNumber="1" containsInteger="1" minValue="1" maxValue="62"/>
    </cacheField>
    <cacheField name="Comb Jelly" numFmtId="0">
      <sharedItems containsString="0" containsBlank="1" containsNumber="1" containsInteger="1" minValue="1" maxValue="53"/>
    </cacheField>
    <cacheField name="American Eel" numFmtId="0">
      <sharedItems containsString="0" containsBlank="1" containsNumber="1" containsInteger="1" minValue="1" maxValue="1"/>
    </cacheField>
    <cacheField name="Total_x000a_Number of  org.  " numFmtId="0">
      <sharedItems containsSemiMixedTypes="0" containsString="0" containsNumber="1" containsInteger="1" minValue="0" maxValue="481"/>
    </cacheField>
    <cacheField name="Total number of species" numFmtId="0">
      <sharedItems containsSemiMixedTypes="0" containsString="0" containsNumber="1" containsInteger="1" minValue="0" maxValue="5"/>
    </cacheField>
    <cacheField name="Vol. Mummichog" numFmtId="0">
      <sharedItems containsString="0" containsBlank="1" containsNumber="1" minValue="0.8" maxValue="4.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Liz Duff" refreshedDate="43411.530456365741" createdVersion="5" refreshedVersion="5" minRefreshableVersion="3" recordCount="42">
  <cacheSource type="worksheet">
    <worksheetSource ref="A7:X49" sheet=" data no zero"/>
  </cacheSource>
  <cacheFields count="24">
    <cacheField name="Year" numFmtId="0">
      <sharedItems containsSemiMixedTypes="0" containsString="0" containsNumber="1" containsInteger="1" minValue="1998" maxValue="2018"/>
    </cacheField>
    <cacheField name="Date" numFmtId="14">
      <sharedItems containsSemiMixedTypes="0" containsNonDate="0" containsDate="1" containsString="0" minDate="1998-05-22T00:00:00" maxDate="2018-11-06T00:00:00"/>
    </cacheField>
    <cacheField name="Trap #" numFmtId="0">
      <sharedItems/>
    </cacheField>
    <cacheField name="Amnt time" numFmtId="0">
      <sharedItems containsBlank="1" containsMixedTypes="1" containsNumber="1" minValue="6.5" maxValue="24.5"/>
    </cacheField>
    <cacheField name="Area" numFmtId="0">
      <sharedItems/>
    </cacheField>
    <cacheField name="Mummichog" numFmtId="0">
      <sharedItems containsString="0" containsBlank="1" containsNumber="1" containsInteger="1" minValue="1" maxValue="480"/>
    </cacheField>
    <cacheField name=" 4spined stickleback" numFmtId="0">
      <sharedItems containsNonDate="0" containsString="0" containsBlank="1"/>
    </cacheField>
    <cacheField name="3 spined stickleback" numFmtId="0">
      <sharedItems containsNonDate="0" containsString="0" containsBlank="1"/>
    </cacheField>
    <cacheField name="9 spined stickleback" numFmtId="0">
      <sharedItems containsNonDate="0" containsString="0" containsBlank="1"/>
    </cacheField>
    <cacheField name="Silverside" numFmtId="0">
      <sharedItems containsString="0" containsBlank="1" containsNumber="1" containsInteger="1" minValue="1" maxValue="34"/>
    </cacheField>
    <cacheField name="Eel" numFmtId="0">
      <sharedItems containsNonDate="0" containsString="0" containsBlank="1"/>
    </cacheField>
    <cacheField name="Sand Shrimp" numFmtId="0">
      <sharedItems containsString="0" containsBlank="1" containsNumber="1" containsInteger="1" minValue="1" maxValue="84"/>
    </cacheField>
    <cacheField name="Grass Shrimp" numFmtId="0">
      <sharedItems containsString="0" containsBlank="1" containsNumber="1" containsInteger="1" minValue="1" maxValue="209"/>
    </cacheField>
    <cacheField name="Shrimp" numFmtId="0">
      <sharedItems containsString="0" containsBlank="1" containsNumber="1" containsInteger="1" minValue="1" maxValue="209"/>
    </cacheField>
    <cacheField name="Green Crab" numFmtId="0">
      <sharedItems containsString="0" containsBlank="1" containsNumber="1" containsInteger="1" minValue="1" maxValue="15" count="7">
        <m/>
        <n v="15"/>
        <n v="2"/>
        <n v="4"/>
        <n v="9"/>
        <n v="1"/>
        <n v="3"/>
      </sharedItems>
    </cacheField>
    <cacheField name="Jonah Crab" numFmtId="0">
      <sharedItems containsString="0" containsBlank="1" containsNumber="1" containsInteger="1" minValue="5" maxValue="5"/>
    </cacheField>
    <cacheField name="mud snail" numFmtId="0">
      <sharedItems containsString="0" containsBlank="1" containsNumber="1" containsInteger="1" minValue="1" maxValue="62"/>
    </cacheField>
    <cacheField name="Comb Jelly" numFmtId="0">
      <sharedItems containsString="0" containsBlank="1" containsNumber="1" containsInteger="1" minValue="1" maxValue="53"/>
    </cacheField>
    <cacheField name="American Eel" numFmtId="0">
      <sharedItems containsString="0" containsBlank="1" containsNumber="1" containsInteger="1" minValue="1" maxValue="1"/>
    </cacheField>
    <cacheField name="Total_x000a_Number of  org.  " numFmtId="0">
      <sharedItems containsSemiMixedTypes="0" containsString="0" containsNumber="1" containsInteger="1" minValue="0" maxValue="481"/>
    </cacheField>
    <cacheField name="Total number of species" numFmtId="0">
      <sharedItems containsSemiMixedTypes="0" containsString="0" containsNumber="1" containsInteger="1" minValue="0" maxValue="5"/>
    </cacheField>
    <cacheField name="Vol. Mummichog" numFmtId="0">
      <sharedItems containsString="0" containsBlank="1" containsNumber="1" minValue="0.8" maxValue="4.67"/>
    </cacheField>
    <cacheField name="Vol. Eel" numFmtId="0">
      <sharedItems containsString="0" containsBlank="1" containsNumber="1" containsInteger="1" minValue="12" maxValue="12"/>
    </cacheField>
    <cacheField name="Vol.  Crab" numFmtId="0">
      <sharedItems containsString="0" containsBlank="1" containsNumb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Liz Duff" refreshedDate="43411.530456597226" createdVersion="5" refreshedVersion="5" minRefreshableVersion="3" recordCount="42">
  <cacheSource type="worksheet">
    <worksheetSource ref="A7:X49" sheet=" data "/>
  </cacheSource>
  <cacheFields count="24">
    <cacheField name="Year" numFmtId="0">
      <sharedItems containsSemiMixedTypes="0" containsString="0" containsNumber="1" containsInteger="1" minValue="1998" maxValue="2018"/>
    </cacheField>
    <cacheField name="Date" numFmtId="14">
      <sharedItems containsSemiMixedTypes="0" containsNonDate="0" containsDate="1" containsString="0" minDate="1998-05-22T00:00:00" maxDate="2018-11-06T00:00:00"/>
    </cacheField>
    <cacheField name="Trap #" numFmtId="0">
      <sharedItems count="4">
        <s v="Trap 2"/>
        <s v="Trap 3"/>
        <s v="Trap 1"/>
        <s v="Trap 4"/>
      </sharedItems>
    </cacheField>
    <cacheField name="Amnt time" numFmtId="0">
      <sharedItems containsBlank="1" containsMixedTypes="1" containsNumber="1" minValue="6.5" maxValue="24.5"/>
    </cacheField>
    <cacheField name="Area" numFmtId="0">
      <sharedItems count="2">
        <s v="downstream"/>
        <s v="upstream"/>
      </sharedItems>
    </cacheField>
    <cacheField name="Mummichog" numFmtId="0">
      <sharedItems containsSemiMixedTypes="0" containsString="0" containsNumber="1" containsInteger="1" minValue="0" maxValue="480"/>
    </cacheField>
    <cacheField name=" 4spined stickleback" numFmtId="0">
      <sharedItems containsSemiMixedTypes="0" containsString="0" containsNumber="1" containsInteger="1" minValue="0" maxValue="0"/>
    </cacheField>
    <cacheField name="3 spined stickleback" numFmtId="0">
      <sharedItems containsSemiMixedTypes="0" containsString="0" containsNumber="1" containsInteger="1" minValue="0" maxValue="0"/>
    </cacheField>
    <cacheField name="9 spined stickleback" numFmtId="0">
      <sharedItems containsSemiMixedTypes="0" containsString="0" containsNumber="1" containsInteger="1" minValue="0" maxValue="0"/>
    </cacheField>
    <cacheField name="Silverside" numFmtId="0">
      <sharedItems containsSemiMixedTypes="0" containsString="0" containsNumber="1" containsInteger="1" minValue="0" maxValue="34"/>
    </cacheField>
    <cacheField name="Eel" numFmtId="0">
      <sharedItems containsSemiMixedTypes="0" containsString="0" containsNumber="1" containsInteger="1" minValue="0" maxValue="0"/>
    </cacheField>
    <cacheField name="Sand Shrimp" numFmtId="0">
      <sharedItems containsSemiMixedTypes="0" containsString="0" containsNumber="1" containsInteger="1" minValue="0" maxValue="84"/>
    </cacheField>
    <cacheField name="Grass Shrimp" numFmtId="0">
      <sharedItems containsSemiMixedTypes="0" containsString="0" containsNumber="1" containsInteger="1" minValue="0" maxValue="209"/>
    </cacheField>
    <cacheField name="Shrimp" numFmtId="0">
      <sharedItems containsSemiMixedTypes="0" containsString="0" containsNumber="1" containsInteger="1" minValue="0" maxValue="209"/>
    </cacheField>
    <cacheField name="Green Crab" numFmtId="0">
      <sharedItems containsSemiMixedTypes="0" containsString="0" containsNumber="1" containsInteger="1" minValue="0" maxValue="15"/>
    </cacheField>
    <cacheField name="Jonah Crab" numFmtId="0">
      <sharedItems containsSemiMixedTypes="0" containsString="0" containsNumber="1" containsInteger="1" minValue="0" maxValue="5"/>
    </cacheField>
    <cacheField name="Mud snail" numFmtId="0">
      <sharedItems containsSemiMixedTypes="0" containsString="0" containsNumber="1" containsInteger="1" minValue="0" maxValue="62"/>
    </cacheField>
    <cacheField name="Comb Jelly" numFmtId="0">
      <sharedItems containsSemiMixedTypes="0" containsString="0" containsNumber="1" containsInteger="1" minValue="0" maxValue="53"/>
    </cacheField>
    <cacheField name="American Eel" numFmtId="0">
      <sharedItems containsString="0" containsBlank="1" containsNumber="1" containsInteger="1" minValue="0" maxValue="1"/>
    </cacheField>
    <cacheField name="Total_x000a_Number of  org.  " numFmtId="0">
      <sharedItems containsSemiMixedTypes="0" containsString="0" containsNumber="1" containsInteger="1" minValue="0" maxValue="481"/>
    </cacheField>
    <cacheField name="Total number of species" numFmtId="0">
      <sharedItems containsSemiMixedTypes="0" containsString="0" containsNumber="1" containsInteger="1" minValue="0" maxValue="5"/>
    </cacheField>
    <cacheField name="Vol. Mummichog" numFmtId="0">
      <sharedItems containsString="0" containsBlank="1" containsNumber="1" minValue="0" maxValue="4.67"/>
    </cacheField>
    <cacheField name="Vol. Eel" numFmtId="0">
      <sharedItems containsString="0" containsBlank="1" containsNumber="1" containsInteger="1" minValue="12" maxValue="12"/>
    </cacheField>
    <cacheField name="Vol.  Crab" numFmtId="0">
      <sharedItems containsString="0" containsBlank="1" containsNumb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Liz Duff" refreshedDate="43411.540738773147" createdVersion="5" refreshedVersion="5" minRefreshableVersion="3" recordCount="42">
  <cacheSource type="worksheet">
    <worksheetSource ref="A7:S49" sheet=" data no zero"/>
  </cacheSource>
  <cacheFields count="19">
    <cacheField name="Year" numFmtId="0">
      <sharedItems containsSemiMixedTypes="0" containsString="0" containsNumber="1" containsInteger="1" minValue="1998" maxValue="2018"/>
    </cacheField>
    <cacheField name="Date" numFmtId="14">
      <sharedItems containsSemiMixedTypes="0" containsNonDate="0" containsDate="1" containsString="0" minDate="1998-05-22T00:00:00" maxDate="2018-11-06T00:00:00"/>
    </cacheField>
    <cacheField name="Trap #" numFmtId="0">
      <sharedItems/>
    </cacheField>
    <cacheField name="Amnt time" numFmtId="0">
      <sharedItems containsBlank="1" containsMixedTypes="1" containsNumber="1" minValue="6.5" maxValue="24.5"/>
    </cacheField>
    <cacheField name="Area" numFmtId="0">
      <sharedItems count="2">
        <s v="downstream"/>
        <s v="upstream"/>
      </sharedItems>
    </cacheField>
    <cacheField name="Mummichog" numFmtId="0">
      <sharedItems containsString="0" containsBlank="1" containsNumber="1" containsInteger="1" minValue="1" maxValue="480" count="34">
        <n v="77"/>
        <n v="4"/>
        <n v="15"/>
        <n v="297"/>
        <m/>
        <n v="54"/>
        <n v="151"/>
        <n v="172"/>
        <n v="26"/>
        <n v="2"/>
        <n v="7"/>
        <n v="3"/>
        <n v="1"/>
        <n v="46"/>
        <n v="291"/>
        <n v="123"/>
        <n v="89"/>
        <n v="48"/>
        <n v="83"/>
        <n v="139"/>
        <n v="140"/>
        <n v="86"/>
        <n v="6"/>
        <n v="180"/>
        <n v="60"/>
        <n v="100"/>
        <n v="364"/>
        <n v="480"/>
        <n v="189"/>
        <n v="235"/>
        <n v="39"/>
        <n v="103"/>
        <n v="216"/>
        <n v="245"/>
      </sharedItems>
    </cacheField>
    <cacheField name=" 4spined stickleback" numFmtId="0">
      <sharedItems containsNonDate="0" containsString="0" containsBlank="1"/>
    </cacheField>
    <cacheField name="3 spined stickleback" numFmtId="0">
      <sharedItems containsNonDate="0" containsString="0" containsBlank="1"/>
    </cacheField>
    <cacheField name="9 spined stickleback" numFmtId="0">
      <sharedItems containsNonDate="0" containsString="0" containsBlank="1"/>
    </cacheField>
    <cacheField name="Silverside" numFmtId="0">
      <sharedItems containsString="0" containsBlank="1" containsNumber="1" containsInteger="1" minValue="1" maxValue="34"/>
    </cacheField>
    <cacheField name="Eel" numFmtId="0">
      <sharedItems containsNonDate="0" containsString="0" containsBlank="1"/>
    </cacheField>
    <cacheField name="Sand Shrimp" numFmtId="0">
      <sharedItems containsString="0" containsBlank="1" containsNumber="1" containsInteger="1" minValue="1" maxValue="84"/>
    </cacheField>
    <cacheField name="Grass Shrimp" numFmtId="0">
      <sharedItems containsString="0" containsBlank="1" containsNumber="1" containsInteger="1" minValue="1" maxValue="209"/>
    </cacheField>
    <cacheField name="Shrimp" numFmtId="0">
      <sharedItems containsString="0" containsBlank="1" containsNumber="1" containsInteger="1" minValue="1" maxValue="209"/>
    </cacheField>
    <cacheField name="Green Crab" numFmtId="0">
      <sharedItems containsString="0" containsBlank="1" containsNumber="1" containsInteger="1" minValue="1" maxValue="15"/>
    </cacheField>
    <cacheField name="Jonah Crab" numFmtId="0">
      <sharedItems containsString="0" containsBlank="1" containsNumber="1" containsInteger="1" minValue="5" maxValue="5"/>
    </cacheField>
    <cacheField name="mud snail" numFmtId="0">
      <sharedItems containsString="0" containsBlank="1" containsNumber="1" containsInteger="1" minValue="1" maxValue="62"/>
    </cacheField>
    <cacheField name="Comb Jelly" numFmtId="0">
      <sharedItems containsString="0" containsBlank="1" containsNumber="1" containsInteger="1" minValue="1" maxValue="53"/>
    </cacheField>
    <cacheField name="American Eel" numFmtId="0">
      <sharedItems containsString="0" containsBlank="1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d v="1998-05-22T00:00:00"/>
    <s v="Trap 2"/>
    <m/>
    <x v="0"/>
    <n v="77"/>
    <n v="0"/>
    <n v="0"/>
    <n v="0"/>
    <n v="34"/>
    <n v="0"/>
    <n v="0"/>
    <n v="0"/>
    <n v="0"/>
    <n v="0"/>
    <n v="0"/>
    <n v="0"/>
    <n v="0"/>
    <m/>
    <n v="111"/>
    <n v="2"/>
    <m/>
  </r>
  <r>
    <x v="0"/>
    <d v="1998-05-22T00:00:00"/>
    <s v="Trap 3"/>
    <m/>
    <x v="1"/>
    <n v="40"/>
    <n v="0"/>
    <n v="0"/>
    <n v="0"/>
    <n v="1"/>
    <n v="0"/>
    <n v="0"/>
    <n v="0"/>
    <n v="0"/>
    <n v="0"/>
    <n v="0"/>
    <n v="0"/>
    <n v="0"/>
    <n v="0"/>
    <n v="41"/>
    <n v="2"/>
    <m/>
  </r>
  <r>
    <x v="1"/>
    <d v="2000-11-16T00:00:00"/>
    <s v="Trap 1"/>
    <m/>
    <x v="0"/>
    <n v="150"/>
    <n v="0"/>
    <n v="0"/>
    <n v="0"/>
    <n v="0"/>
    <n v="0"/>
    <n v="0"/>
    <n v="0"/>
    <n v="9"/>
    <n v="15"/>
    <n v="0"/>
    <n v="0"/>
    <n v="0"/>
    <n v="0"/>
    <n v="174"/>
    <n v="3"/>
    <n v="4.3"/>
  </r>
  <r>
    <x v="1"/>
    <d v="2000-11-16T00:00:00"/>
    <s v="Trap 2"/>
    <m/>
    <x v="0"/>
    <n v="297"/>
    <n v="0"/>
    <n v="0"/>
    <n v="0"/>
    <n v="0"/>
    <n v="0"/>
    <n v="0"/>
    <n v="0"/>
    <n v="0"/>
    <n v="2"/>
    <n v="0"/>
    <n v="0"/>
    <n v="0"/>
    <n v="0"/>
    <n v="299"/>
    <n v="2"/>
    <n v="2.89"/>
  </r>
  <r>
    <x v="1"/>
    <d v="2000-11-16T00:00:00"/>
    <s v="Trap 3"/>
    <m/>
    <x v="1"/>
    <n v="0"/>
    <n v="0"/>
    <n v="0"/>
    <n v="0"/>
    <n v="0"/>
    <n v="0"/>
    <n v="0"/>
    <n v="0"/>
    <n v="0"/>
    <n v="0"/>
    <n v="0"/>
    <n v="0"/>
    <n v="0"/>
    <n v="0"/>
    <n v="0"/>
    <n v="0"/>
    <m/>
  </r>
  <r>
    <x v="1"/>
    <d v="2000-11-16T00:00:00"/>
    <s v="Trap 4"/>
    <m/>
    <x v="1"/>
    <n v="54"/>
    <n v="0"/>
    <n v="0"/>
    <n v="0"/>
    <n v="0"/>
    <n v="0"/>
    <n v="0"/>
    <n v="0"/>
    <n v="3"/>
    <n v="2"/>
    <n v="0"/>
    <n v="0"/>
    <n v="0"/>
    <n v="0"/>
    <n v="59"/>
    <n v="3"/>
    <n v="1.8"/>
  </r>
  <r>
    <x v="1"/>
    <d v="2000-11-17T00:00:00"/>
    <s v="Trap 1"/>
    <m/>
    <x v="0"/>
    <n v="151"/>
    <n v="0"/>
    <n v="0"/>
    <n v="0"/>
    <n v="0"/>
    <n v="0"/>
    <n v="0"/>
    <n v="0"/>
    <n v="4"/>
    <n v="4"/>
    <n v="0"/>
    <n v="0"/>
    <n v="0"/>
    <n v="0"/>
    <n v="159"/>
    <n v="3"/>
    <n v="2.3199999999999998"/>
  </r>
  <r>
    <x v="1"/>
    <d v="2000-11-17T00:00:00"/>
    <s v="Trap 2"/>
    <m/>
    <x v="0"/>
    <n v="172"/>
    <n v="0"/>
    <n v="0"/>
    <n v="0"/>
    <n v="0"/>
    <n v="0"/>
    <n v="0"/>
    <n v="0"/>
    <n v="1"/>
    <n v="0"/>
    <n v="0"/>
    <n v="0"/>
    <n v="0"/>
    <n v="0"/>
    <n v="173"/>
    <n v="2"/>
    <n v="2.2999999999999998"/>
  </r>
  <r>
    <x v="1"/>
    <d v="2000-11-17T00:00:00"/>
    <s v="Trap 3"/>
    <m/>
    <x v="1"/>
    <n v="40"/>
    <n v="0"/>
    <n v="0"/>
    <n v="0"/>
    <n v="0"/>
    <n v="0"/>
    <n v="0"/>
    <n v="0"/>
    <n v="2"/>
    <n v="15"/>
    <n v="0"/>
    <n v="0"/>
    <n v="0"/>
    <n v="0"/>
    <n v="57"/>
    <n v="3"/>
    <n v="1.75"/>
  </r>
  <r>
    <x v="1"/>
    <d v="2000-11-17T00:00:00"/>
    <s v="Trap 4"/>
    <m/>
    <x v="1"/>
    <n v="26"/>
    <n v="0"/>
    <n v="0"/>
    <n v="0"/>
    <n v="0"/>
    <n v="0"/>
    <n v="0"/>
    <n v="0"/>
    <n v="5"/>
    <n v="0"/>
    <n v="5"/>
    <n v="0"/>
    <n v="0"/>
    <n v="0"/>
    <n v="36"/>
    <n v="3"/>
    <n v="1.7"/>
  </r>
  <r>
    <x v="2"/>
    <d v="2002-02-07T00:00:00"/>
    <s v="Trap 1"/>
    <m/>
    <x v="0"/>
    <n v="15"/>
    <n v="0"/>
    <n v="0"/>
    <n v="0"/>
    <n v="0"/>
    <n v="0"/>
    <n v="0"/>
    <n v="0"/>
    <n v="0"/>
    <n v="0"/>
    <n v="0"/>
    <n v="0"/>
    <n v="0"/>
    <n v="0"/>
    <n v="15"/>
    <n v="1"/>
    <n v="0.8"/>
  </r>
  <r>
    <x v="2"/>
    <d v="2002-02-07T00:00:00"/>
    <s v="Trap 2"/>
    <m/>
    <x v="0"/>
    <n v="2"/>
    <n v="0"/>
    <n v="0"/>
    <n v="0"/>
    <n v="0"/>
    <n v="0"/>
    <n v="0"/>
    <n v="0"/>
    <n v="0"/>
    <n v="0"/>
    <n v="0"/>
    <n v="0"/>
    <n v="0"/>
    <n v="0"/>
    <n v="2"/>
    <n v="1"/>
    <n v="1"/>
  </r>
  <r>
    <x v="2"/>
    <d v="2002-02-07T00:00:00"/>
    <s v="Trap 3"/>
    <m/>
    <x v="1"/>
    <n v="7"/>
    <n v="0"/>
    <n v="0"/>
    <n v="0"/>
    <n v="0"/>
    <n v="0"/>
    <n v="0"/>
    <n v="0"/>
    <n v="0"/>
    <n v="0"/>
    <n v="0"/>
    <n v="0"/>
    <n v="0"/>
    <n v="0"/>
    <n v="7"/>
    <n v="1"/>
    <n v="1.3"/>
  </r>
  <r>
    <x v="2"/>
    <d v="2002-02-07T00:00:00"/>
    <s v="Trap 4"/>
    <m/>
    <x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"/>
    <d v="2007-05-10T00:00:00"/>
    <s v="Trap 1"/>
    <s v="3 hrs"/>
    <x v="0"/>
    <n v="3"/>
    <n v="0"/>
    <n v="0"/>
    <n v="0"/>
    <n v="0"/>
    <n v="0"/>
    <n v="0"/>
    <n v="0"/>
    <n v="3"/>
    <n v="9"/>
    <n v="0"/>
    <n v="12"/>
    <n v="0"/>
    <n v="0"/>
    <n v="27"/>
    <n v="4"/>
    <n v="4.67"/>
  </r>
  <r>
    <x v="3"/>
    <d v="2007-05-10T00:00:00"/>
    <s v="Trap 3"/>
    <m/>
    <x v="1"/>
    <n v="1"/>
    <n v="0"/>
    <n v="0"/>
    <n v="0"/>
    <n v="0"/>
    <n v="0"/>
    <n v="0"/>
    <n v="0"/>
    <n v="0"/>
    <n v="0"/>
    <n v="0"/>
    <n v="0"/>
    <n v="0"/>
    <n v="0"/>
    <n v="1"/>
    <n v="1"/>
    <n v="1"/>
  </r>
  <r>
    <x v="3"/>
    <d v="2007-11-05T00:00:00"/>
    <s v="Trap 1"/>
    <n v="19.5"/>
    <x v="0"/>
    <n v="46"/>
    <n v="0"/>
    <n v="0"/>
    <n v="0"/>
    <n v="0"/>
    <n v="0"/>
    <n v="0"/>
    <n v="0"/>
    <n v="5"/>
    <n v="4"/>
    <n v="0"/>
    <n v="0"/>
    <n v="0"/>
    <n v="0"/>
    <n v="55"/>
    <n v="3"/>
    <n v="2.7608695652173911"/>
  </r>
  <r>
    <x v="3"/>
    <d v="2007-11-05T00:00:00"/>
    <s v="Trap 3"/>
    <n v="19.5"/>
    <x v="1"/>
    <n v="4"/>
    <n v="0"/>
    <n v="0"/>
    <n v="0"/>
    <n v="0"/>
    <n v="0"/>
    <n v="0"/>
    <n v="0"/>
    <n v="136"/>
    <n v="0"/>
    <n v="0"/>
    <n v="19"/>
    <n v="0"/>
    <n v="0"/>
    <n v="159"/>
    <n v="3"/>
    <n v="1.25"/>
  </r>
  <r>
    <x v="4"/>
    <d v="2008-10-10T00:00:00"/>
    <s v="Trap 1"/>
    <m/>
    <x v="0"/>
    <n v="291"/>
    <n v="0"/>
    <n v="0"/>
    <n v="0"/>
    <n v="0"/>
    <n v="0"/>
    <n v="0"/>
    <n v="0"/>
    <n v="6"/>
    <n v="4"/>
    <n v="0"/>
    <n v="0"/>
    <n v="0"/>
    <n v="0"/>
    <n v="301"/>
    <n v="3"/>
    <n v="2.176079734219269"/>
  </r>
  <r>
    <x v="4"/>
    <d v="2008-10-10T00:00:00"/>
    <s v="Trap 3"/>
    <m/>
    <x v="1"/>
    <n v="123"/>
    <n v="0"/>
    <n v="0"/>
    <n v="0"/>
    <n v="0"/>
    <n v="0"/>
    <n v="0"/>
    <n v="0"/>
    <n v="9"/>
    <n v="0"/>
    <n v="0"/>
    <n v="0"/>
    <n v="0"/>
    <n v="0"/>
    <n v="132"/>
    <n v="2"/>
    <n v="2.7642276422764227"/>
  </r>
  <r>
    <x v="5"/>
    <d v="2009-11-05T00:00:00"/>
    <s v="Trap 2"/>
    <n v="22.5"/>
    <x v="0"/>
    <n v="89"/>
    <n v="0"/>
    <n v="0"/>
    <n v="0"/>
    <n v="0"/>
    <n v="0"/>
    <n v="2"/>
    <n v="5"/>
    <n v="7"/>
    <n v="0"/>
    <n v="0"/>
    <n v="0"/>
    <n v="0"/>
    <n v="0"/>
    <n v="103"/>
    <n v="3"/>
    <n v="1.9662921348314606"/>
  </r>
  <r>
    <x v="5"/>
    <d v="2009-11-05T00:00:00"/>
    <s v="Trap 3"/>
    <n v="22.5"/>
    <x v="1"/>
    <n v="48"/>
    <n v="0"/>
    <n v="0"/>
    <n v="0"/>
    <n v="0"/>
    <n v="0"/>
    <n v="14"/>
    <n v="0"/>
    <n v="14"/>
    <n v="0"/>
    <n v="0"/>
    <n v="0"/>
    <n v="0"/>
    <n v="0"/>
    <n v="62"/>
    <n v="2"/>
    <n v="2.3958333333333335"/>
  </r>
  <r>
    <x v="6"/>
    <d v="2010-10-21T00:00:00"/>
    <s v="Trap 1"/>
    <n v="21"/>
    <x v="0"/>
    <n v="83"/>
    <n v="0"/>
    <n v="0"/>
    <n v="0"/>
    <n v="0"/>
    <n v="0"/>
    <n v="0"/>
    <n v="0"/>
    <n v="0"/>
    <n v="2"/>
    <n v="0"/>
    <n v="0"/>
    <n v="0"/>
    <n v="0"/>
    <n v="85"/>
    <n v="2"/>
    <n v="2.1"/>
  </r>
  <r>
    <x v="6"/>
    <d v="2010-10-21T00:00:00"/>
    <s v="Trap 3"/>
    <n v="21"/>
    <x v="1"/>
    <n v="139"/>
    <n v="0"/>
    <n v="0"/>
    <n v="0"/>
    <n v="0"/>
    <n v="0"/>
    <n v="0"/>
    <n v="28"/>
    <n v="28"/>
    <n v="1"/>
    <n v="0"/>
    <n v="62"/>
    <n v="0"/>
    <n v="0"/>
    <n v="230"/>
    <n v="4"/>
    <n v="1.4"/>
  </r>
  <r>
    <x v="7"/>
    <d v="2011-11-04T00:00:00"/>
    <s v="Trap 1"/>
    <n v="21"/>
    <x v="0"/>
    <n v="140"/>
    <n v="0"/>
    <n v="0"/>
    <n v="0"/>
    <n v="0"/>
    <n v="0"/>
    <n v="1"/>
    <n v="25"/>
    <n v="26"/>
    <n v="1"/>
    <n v="0"/>
    <n v="1"/>
    <n v="0"/>
    <n v="0"/>
    <n v="168"/>
    <n v="5"/>
    <n v="1.6428571428571428"/>
  </r>
  <r>
    <x v="7"/>
    <d v="2011-11-04T00:00:00"/>
    <s v="Trap 2"/>
    <n v="21"/>
    <x v="0"/>
    <n v="0"/>
    <n v="0"/>
    <n v="0"/>
    <n v="0"/>
    <n v="0"/>
    <n v="0"/>
    <n v="3"/>
    <n v="0"/>
    <n v="3"/>
    <n v="0"/>
    <n v="0"/>
    <n v="0"/>
    <n v="0"/>
    <n v="0"/>
    <n v="3"/>
    <n v="1"/>
    <m/>
  </r>
  <r>
    <x v="7"/>
    <d v="2011-11-04T00:00:00"/>
    <s v="Trap 3"/>
    <n v="21"/>
    <x v="1"/>
    <n v="86"/>
    <n v="0"/>
    <n v="0"/>
    <n v="0"/>
    <n v="0"/>
    <n v="0"/>
    <n v="0"/>
    <n v="209"/>
    <n v="209"/>
    <n v="1"/>
    <n v="0"/>
    <n v="1"/>
    <n v="0"/>
    <n v="0"/>
    <n v="297"/>
    <n v="3"/>
    <n v="1.6279069767441861"/>
  </r>
  <r>
    <x v="7"/>
    <d v="2011-11-04T00:00:00"/>
    <s v="Trap 4"/>
    <n v="21"/>
    <x v="1"/>
    <n v="6"/>
    <n v="0"/>
    <n v="0"/>
    <n v="0"/>
    <n v="0"/>
    <n v="0"/>
    <n v="16"/>
    <n v="0"/>
    <n v="0"/>
    <n v="0"/>
    <n v="0"/>
    <n v="0"/>
    <n v="0"/>
    <n v="0"/>
    <n v="22"/>
    <n v="2"/>
    <m/>
  </r>
  <r>
    <x v="8"/>
    <d v="2012-11-09T00:00:00"/>
    <s v="Trap 1"/>
    <n v="21.5"/>
    <x v="0"/>
    <n v="180"/>
    <n v="0"/>
    <n v="0"/>
    <n v="0"/>
    <n v="0"/>
    <n v="0"/>
    <n v="83"/>
    <n v="0"/>
    <n v="0"/>
    <n v="3"/>
    <n v="0"/>
    <n v="0"/>
    <n v="1"/>
    <n v="0"/>
    <n v="267"/>
    <n v="4"/>
    <n v="4.1204819277108431"/>
  </r>
  <r>
    <x v="8"/>
    <d v="2012-11-09T00:00:00"/>
    <s v="Trap 3"/>
    <n v="21.5"/>
    <x v="1"/>
    <n v="60"/>
    <n v="0"/>
    <n v="0"/>
    <n v="0"/>
    <n v="0"/>
    <n v="0"/>
    <n v="84"/>
    <n v="0"/>
    <n v="0"/>
    <n v="0"/>
    <n v="0"/>
    <n v="0"/>
    <n v="53"/>
    <n v="0"/>
    <n v="197"/>
    <n v="3"/>
    <n v="2.9166666666666665"/>
  </r>
  <r>
    <x v="9"/>
    <d v="2013-10-15T00:00:00"/>
    <s v="Trap 1"/>
    <n v="20"/>
    <x v="0"/>
    <n v="48"/>
    <n v="0"/>
    <n v="0"/>
    <n v="0"/>
    <n v="0"/>
    <n v="0"/>
    <n v="0"/>
    <n v="4"/>
    <n v="4"/>
    <n v="2"/>
    <n v="0"/>
    <n v="0"/>
    <n v="0"/>
    <n v="0"/>
    <n v="55"/>
    <n v="3"/>
    <n v="2.81"/>
  </r>
  <r>
    <x v="9"/>
    <d v="2013-10-15T00:00:00"/>
    <s v="Trap 3"/>
    <n v="20"/>
    <x v="1"/>
    <n v="100"/>
    <n v="0"/>
    <n v="0"/>
    <n v="0"/>
    <n v="0"/>
    <n v="0"/>
    <n v="0"/>
    <n v="13"/>
    <n v="13"/>
    <n v="0"/>
    <n v="0"/>
    <n v="0"/>
    <n v="0"/>
    <n v="0"/>
    <n v="113"/>
    <n v="2"/>
    <n v="0.86599999999999999"/>
  </r>
  <r>
    <x v="10"/>
    <d v="2014-11-10T00:00:00"/>
    <s v="Trap 1"/>
    <n v="15.5"/>
    <x v="0"/>
    <n v="364"/>
    <n v="0"/>
    <n v="0"/>
    <n v="0"/>
    <n v="0"/>
    <n v="0"/>
    <n v="0"/>
    <n v="0"/>
    <n v="24"/>
    <n v="0"/>
    <n v="0"/>
    <n v="0"/>
    <n v="0"/>
    <n v="0"/>
    <n v="388"/>
    <n v="2"/>
    <n v="1.6758241758241759"/>
  </r>
  <r>
    <x v="10"/>
    <d v="2014-11-10T00:00:00"/>
    <s v="Trap 3"/>
    <n v="15.5"/>
    <x v="1"/>
    <n v="15"/>
    <n v="0"/>
    <n v="0"/>
    <n v="0"/>
    <n v="0"/>
    <n v="0"/>
    <n v="0"/>
    <n v="0"/>
    <n v="11"/>
    <n v="0"/>
    <n v="0"/>
    <n v="0"/>
    <n v="0"/>
    <n v="0"/>
    <n v="26"/>
    <n v="2"/>
    <n v="1.6666666666666667"/>
  </r>
  <r>
    <x v="11"/>
    <d v="2015-10-09T00:00:00"/>
    <s v="Trap 1"/>
    <n v="22.25"/>
    <x v="0"/>
    <n v="480"/>
    <n v="0"/>
    <n v="0"/>
    <n v="0"/>
    <n v="0"/>
    <n v="0"/>
    <n v="0"/>
    <n v="0"/>
    <n v="0"/>
    <n v="1"/>
    <n v="0"/>
    <n v="0"/>
    <n v="0"/>
    <n v="1"/>
    <n v="481"/>
    <n v="3"/>
    <n v="1.8333333333333333"/>
  </r>
  <r>
    <x v="11"/>
    <d v="2015-10-09T00:00:00"/>
    <s v="Trap 3"/>
    <n v="21.75"/>
    <x v="1"/>
    <n v="189"/>
    <n v="0"/>
    <n v="0"/>
    <n v="0"/>
    <n v="0"/>
    <n v="0"/>
    <n v="0"/>
    <n v="1"/>
    <n v="0"/>
    <n v="0"/>
    <n v="0"/>
    <n v="0"/>
    <n v="0"/>
    <n v="0"/>
    <n v="190"/>
    <n v="2"/>
    <n v="2.3280423280423279"/>
  </r>
  <r>
    <x v="12"/>
    <d v="2016-11-08T00:00:00"/>
    <s v="Trap 1"/>
    <n v="20.5"/>
    <x v="0"/>
    <n v="235"/>
    <n v="0"/>
    <n v="0"/>
    <n v="0"/>
    <n v="0"/>
    <n v="0"/>
    <n v="13"/>
    <n v="0"/>
    <n v="0"/>
    <n v="0"/>
    <n v="0"/>
    <n v="0"/>
    <n v="0"/>
    <n v="0"/>
    <n v="248"/>
    <n v="2"/>
    <n v="2"/>
  </r>
  <r>
    <x v="12"/>
    <d v="2016-11-08T00:00:00"/>
    <s v="Trap 3"/>
    <n v="20.5"/>
    <x v="1"/>
    <n v="39"/>
    <n v="0"/>
    <n v="0"/>
    <n v="0"/>
    <n v="0"/>
    <n v="0"/>
    <n v="13"/>
    <n v="0"/>
    <n v="0"/>
    <n v="0"/>
    <n v="0"/>
    <n v="0"/>
    <n v="0"/>
    <n v="0"/>
    <n v="52"/>
    <n v="2"/>
    <n v="1.5384615384615385"/>
  </r>
  <r>
    <x v="13"/>
    <d v="2017-11-04T00:00:00"/>
    <s v="Trap 1"/>
    <n v="6.5"/>
    <x v="0"/>
    <n v="103"/>
    <n v="0"/>
    <n v="0"/>
    <n v="0"/>
    <n v="0"/>
    <n v="0"/>
    <n v="0"/>
    <n v="0"/>
    <n v="0"/>
    <n v="0"/>
    <n v="0"/>
    <n v="0"/>
    <n v="0"/>
    <n v="0"/>
    <n v="103"/>
    <n v="1"/>
    <n v="1.6990291262135921"/>
  </r>
  <r>
    <x v="13"/>
    <d v="2017-11-04T00:00:00"/>
    <s v="Trap 3"/>
    <n v="6.5"/>
    <x v="1"/>
    <n v="1"/>
    <n v="0"/>
    <n v="0"/>
    <n v="0"/>
    <n v="0"/>
    <n v="0"/>
    <n v="3"/>
    <n v="0"/>
    <n v="0"/>
    <n v="0"/>
    <n v="0"/>
    <n v="0"/>
    <n v="0"/>
    <n v="0"/>
    <n v="4"/>
    <n v="2"/>
    <n v="2"/>
  </r>
  <r>
    <x v="14"/>
    <d v="2018-11-05T00:00:00"/>
    <s v="Trap 1"/>
    <n v="24.5"/>
    <x v="0"/>
    <n v="216"/>
    <n v="0"/>
    <n v="0"/>
    <n v="0"/>
    <n v="0"/>
    <n v="0"/>
    <n v="0"/>
    <n v="14"/>
    <n v="14"/>
    <n v="1"/>
    <n v="0"/>
    <n v="0"/>
    <n v="0"/>
    <n v="0"/>
    <n v="231"/>
    <n v="3"/>
    <n v="3.0092592592592591"/>
  </r>
  <r>
    <x v="14"/>
    <d v="2018-11-05T00:00:00"/>
    <s v="Trap 3"/>
    <n v="24.5"/>
    <x v="1"/>
    <n v="245"/>
    <n v="0"/>
    <n v="0"/>
    <n v="0"/>
    <n v="0"/>
    <n v="0"/>
    <n v="0"/>
    <n v="46"/>
    <n v="46"/>
    <n v="1"/>
    <n v="0"/>
    <n v="2"/>
    <n v="0"/>
    <n v="0"/>
    <n v="294"/>
    <n v="4"/>
    <n v="2.63265306122448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x v="0"/>
    <d v="1998-05-22T00:00:00"/>
    <s v="Trap 2"/>
    <m/>
    <x v="0"/>
    <n v="77"/>
    <m/>
    <m/>
    <m/>
    <n v="34"/>
    <m/>
    <m/>
    <m/>
    <m/>
    <m/>
    <m/>
    <m/>
    <m/>
    <m/>
    <n v="111"/>
    <n v="2"/>
    <m/>
  </r>
  <r>
    <x v="0"/>
    <d v="1998-05-22T00:00:00"/>
    <s v="Trap 3"/>
    <m/>
    <x v="1"/>
    <n v="4"/>
    <m/>
    <m/>
    <m/>
    <n v="1"/>
    <m/>
    <m/>
    <m/>
    <m/>
    <m/>
    <m/>
    <m/>
    <m/>
    <m/>
    <n v="41"/>
    <n v="2"/>
    <m/>
  </r>
  <r>
    <x v="1"/>
    <d v="2000-11-16T00:00:00"/>
    <s v="Trap 1"/>
    <m/>
    <x v="0"/>
    <n v="15"/>
    <m/>
    <m/>
    <m/>
    <m/>
    <m/>
    <m/>
    <m/>
    <n v="9"/>
    <n v="15"/>
    <m/>
    <m/>
    <m/>
    <m/>
    <n v="174"/>
    <n v="3"/>
    <n v="4.3"/>
  </r>
  <r>
    <x v="1"/>
    <d v="2000-11-16T00:00:00"/>
    <s v="Trap 2"/>
    <m/>
    <x v="0"/>
    <n v="297"/>
    <m/>
    <m/>
    <m/>
    <m/>
    <m/>
    <m/>
    <m/>
    <m/>
    <n v="2"/>
    <m/>
    <m/>
    <m/>
    <m/>
    <n v="299"/>
    <n v="2"/>
    <n v="2.89"/>
  </r>
  <r>
    <x v="1"/>
    <d v="2000-11-16T00:00:00"/>
    <s v="Trap 3"/>
    <m/>
    <x v="1"/>
    <m/>
    <m/>
    <m/>
    <m/>
    <m/>
    <m/>
    <m/>
    <m/>
    <m/>
    <m/>
    <m/>
    <m/>
    <m/>
    <m/>
    <n v="0"/>
    <n v="0"/>
    <m/>
  </r>
  <r>
    <x v="1"/>
    <d v="2000-11-16T00:00:00"/>
    <s v="Trap 4"/>
    <m/>
    <x v="1"/>
    <n v="54"/>
    <m/>
    <m/>
    <m/>
    <m/>
    <m/>
    <m/>
    <m/>
    <n v="3"/>
    <n v="2"/>
    <m/>
    <m/>
    <m/>
    <m/>
    <n v="59"/>
    <n v="3"/>
    <n v="1.8"/>
  </r>
  <r>
    <x v="1"/>
    <d v="2000-11-17T00:00:00"/>
    <s v="Trap 1"/>
    <m/>
    <x v="0"/>
    <n v="151"/>
    <m/>
    <m/>
    <m/>
    <m/>
    <m/>
    <m/>
    <m/>
    <n v="4"/>
    <n v="4"/>
    <m/>
    <m/>
    <m/>
    <m/>
    <n v="159"/>
    <n v="3"/>
    <n v="2.3199999999999998"/>
  </r>
  <r>
    <x v="1"/>
    <d v="2000-11-17T00:00:00"/>
    <s v="Trap 2"/>
    <m/>
    <x v="0"/>
    <n v="172"/>
    <m/>
    <m/>
    <m/>
    <m/>
    <m/>
    <m/>
    <m/>
    <n v="1"/>
    <m/>
    <m/>
    <m/>
    <m/>
    <m/>
    <n v="173"/>
    <n v="2"/>
    <n v="2.2999999999999998"/>
  </r>
  <r>
    <x v="1"/>
    <d v="2000-11-17T00:00:00"/>
    <s v="Trap 3"/>
    <m/>
    <x v="1"/>
    <n v="4"/>
    <m/>
    <m/>
    <m/>
    <m/>
    <m/>
    <m/>
    <m/>
    <n v="2"/>
    <n v="15"/>
    <m/>
    <m/>
    <m/>
    <m/>
    <n v="57"/>
    <n v="3"/>
    <n v="1.75"/>
  </r>
  <r>
    <x v="1"/>
    <d v="2000-11-17T00:00:00"/>
    <s v="Trap 4"/>
    <m/>
    <x v="1"/>
    <n v="26"/>
    <m/>
    <m/>
    <m/>
    <m/>
    <m/>
    <m/>
    <m/>
    <n v="5"/>
    <m/>
    <n v="5"/>
    <m/>
    <m/>
    <m/>
    <n v="36"/>
    <n v="3"/>
    <n v="1.7"/>
  </r>
  <r>
    <x v="2"/>
    <d v="2002-02-07T00:00:00"/>
    <s v="Trap 1"/>
    <m/>
    <x v="0"/>
    <n v="15"/>
    <m/>
    <m/>
    <m/>
    <m/>
    <m/>
    <m/>
    <m/>
    <m/>
    <m/>
    <m/>
    <m/>
    <m/>
    <m/>
    <n v="15"/>
    <n v="1"/>
    <n v="0.8"/>
  </r>
  <r>
    <x v="2"/>
    <d v="2002-02-07T00:00:00"/>
    <s v="Trap 2"/>
    <m/>
    <x v="0"/>
    <n v="2"/>
    <m/>
    <m/>
    <m/>
    <m/>
    <m/>
    <m/>
    <m/>
    <m/>
    <m/>
    <m/>
    <m/>
    <m/>
    <m/>
    <n v="2"/>
    <n v="1"/>
    <n v="1"/>
  </r>
  <r>
    <x v="2"/>
    <d v="2002-02-07T00:00:00"/>
    <s v="Trap 3"/>
    <m/>
    <x v="1"/>
    <n v="7"/>
    <m/>
    <m/>
    <m/>
    <m/>
    <m/>
    <m/>
    <m/>
    <m/>
    <m/>
    <m/>
    <m/>
    <m/>
    <m/>
    <n v="7"/>
    <n v="1"/>
    <n v="1.3"/>
  </r>
  <r>
    <x v="2"/>
    <d v="2002-02-07T00:00:00"/>
    <s v="Trap 4"/>
    <m/>
    <x v="1"/>
    <m/>
    <m/>
    <m/>
    <m/>
    <m/>
    <m/>
    <m/>
    <m/>
    <m/>
    <m/>
    <m/>
    <m/>
    <m/>
    <m/>
    <n v="0"/>
    <n v="0"/>
    <m/>
  </r>
  <r>
    <x v="3"/>
    <d v="2007-05-10T00:00:00"/>
    <s v="Trap 1"/>
    <s v="3 hrs"/>
    <x v="0"/>
    <n v="3"/>
    <m/>
    <m/>
    <m/>
    <m/>
    <m/>
    <m/>
    <m/>
    <n v="3"/>
    <n v="9"/>
    <m/>
    <n v="12"/>
    <m/>
    <m/>
    <n v="27"/>
    <n v="4"/>
    <n v="4.67"/>
  </r>
  <r>
    <x v="3"/>
    <d v="2007-05-10T00:00:00"/>
    <s v="Trap 3"/>
    <m/>
    <x v="1"/>
    <n v="1"/>
    <m/>
    <m/>
    <m/>
    <m/>
    <m/>
    <m/>
    <m/>
    <m/>
    <m/>
    <m/>
    <m/>
    <m/>
    <m/>
    <n v="1"/>
    <n v="1"/>
    <n v="1"/>
  </r>
  <r>
    <x v="3"/>
    <d v="2007-11-05T00:00:00"/>
    <s v="Trap 1"/>
    <n v="19.5"/>
    <x v="0"/>
    <n v="46"/>
    <m/>
    <m/>
    <m/>
    <m/>
    <m/>
    <m/>
    <m/>
    <n v="5"/>
    <n v="4"/>
    <m/>
    <m/>
    <m/>
    <m/>
    <n v="55"/>
    <n v="3"/>
    <n v="2.7608695652173911"/>
  </r>
  <r>
    <x v="3"/>
    <d v="2007-11-05T00:00:00"/>
    <s v="Trap 3"/>
    <n v="19.5"/>
    <x v="1"/>
    <n v="4"/>
    <m/>
    <m/>
    <m/>
    <m/>
    <m/>
    <m/>
    <m/>
    <n v="136"/>
    <m/>
    <m/>
    <n v="19"/>
    <m/>
    <m/>
    <n v="159"/>
    <n v="3"/>
    <n v="1.25"/>
  </r>
  <r>
    <x v="4"/>
    <d v="2008-10-10T00:00:00"/>
    <s v="Trap 1"/>
    <m/>
    <x v="0"/>
    <n v="291"/>
    <m/>
    <m/>
    <m/>
    <m/>
    <m/>
    <m/>
    <m/>
    <n v="6"/>
    <n v="4"/>
    <m/>
    <m/>
    <m/>
    <m/>
    <n v="301"/>
    <n v="3"/>
    <n v="2.176079734219269"/>
  </r>
  <r>
    <x v="4"/>
    <d v="2008-10-10T00:00:00"/>
    <s v="Trap 3"/>
    <m/>
    <x v="1"/>
    <n v="123"/>
    <m/>
    <m/>
    <m/>
    <m/>
    <m/>
    <m/>
    <m/>
    <n v="9"/>
    <m/>
    <m/>
    <m/>
    <m/>
    <m/>
    <n v="132"/>
    <n v="2"/>
    <n v="2.7642276422764227"/>
  </r>
  <r>
    <x v="5"/>
    <d v="2009-11-05T00:00:00"/>
    <s v="Trap 2"/>
    <n v="22.5"/>
    <x v="0"/>
    <n v="89"/>
    <m/>
    <m/>
    <m/>
    <m/>
    <m/>
    <n v="2"/>
    <n v="5"/>
    <n v="7"/>
    <m/>
    <m/>
    <m/>
    <m/>
    <m/>
    <n v="96"/>
    <n v="3"/>
    <n v="1.9662921348314606"/>
  </r>
  <r>
    <x v="5"/>
    <d v="2009-11-05T00:00:00"/>
    <s v="Trap 3"/>
    <n v="22.5"/>
    <x v="1"/>
    <n v="48"/>
    <m/>
    <m/>
    <m/>
    <m/>
    <m/>
    <n v="14"/>
    <m/>
    <n v="14"/>
    <m/>
    <m/>
    <m/>
    <m/>
    <m/>
    <n v="62"/>
    <n v="2"/>
    <n v="2.3958333333333335"/>
  </r>
  <r>
    <x v="6"/>
    <d v="2010-10-21T00:00:00"/>
    <s v="Trap 1"/>
    <n v="21"/>
    <x v="0"/>
    <n v="83"/>
    <m/>
    <m/>
    <m/>
    <m/>
    <m/>
    <m/>
    <m/>
    <m/>
    <n v="2"/>
    <m/>
    <m/>
    <m/>
    <m/>
    <n v="85"/>
    <n v="2"/>
    <n v="2.1"/>
  </r>
  <r>
    <x v="6"/>
    <d v="2010-10-21T00:00:00"/>
    <s v="Trap 3"/>
    <n v="21"/>
    <x v="1"/>
    <n v="139"/>
    <m/>
    <m/>
    <m/>
    <m/>
    <m/>
    <m/>
    <n v="28"/>
    <n v="28"/>
    <n v="1"/>
    <m/>
    <n v="62"/>
    <m/>
    <m/>
    <n v="230"/>
    <n v="4"/>
    <n v="1.4"/>
  </r>
  <r>
    <x v="7"/>
    <d v="2011-11-04T00:00:00"/>
    <s v="Trap 1"/>
    <n v="21"/>
    <x v="0"/>
    <n v="140"/>
    <m/>
    <m/>
    <m/>
    <m/>
    <m/>
    <n v="1"/>
    <n v="25"/>
    <n v="26"/>
    <n v="1"/>
    <m/>
    <n v="1"/>
    <m/>
    <m/>
    <n v="168"/>
    <n v="5"/>
    <n v="1.6428571428571428"/>
  </r>
  <r>
    <x v="7"/>
    <d v="2011-11-04T00:00:00"/>
    <s v="Trap 2"/>
    <n v="21"/>
    <x v="0"/>
    <m/>
    <m/>
    <m/>
    <m/>
    <m/>
    <m/>
    <n v="3"/>
    <m/>
    <n v="3"/>
    <m/>
    <m/>
    <m/>
    <m/>
    <m/>
    <n v="3"/>
    <n v="1"/>
    <m/>
  </r>
  <r>
    <x v="7"/>
    <d v="2011-11-04T00:00:00"/>
    <s v="Trap 3"/>
    <n v="21"/>
    <x v="1"/>
    <n v="86"/>
    <m/>
    <m/>
    <m/>
    <m/>
    <m/>
    <m/>
    <n v="209"/>
    <n v="209"/>
    <n v="1"/>
    <m/>
    <n v="1"/>
    <m/>
    <m/>
    <n v="297"/>
    <n v="3"/>
    <n v="1.6279069767441861"/>
  </r>
  <r>
    <x v="7"/>
    <d v="2011-11-04T00:00:00"/>
    <s v="Trap 4"/>
    <n v="21"/>
    <x v="1"/>
    <n v="6"/>
    <m/>
    <m/>
    <m/>
    <m/>
    <m/>
    <n v="16"/>
    <m/>
    <n v="16"/>
    <m/>
    <m/>
    <m/>
    <m/>
    <m/>
    <n v="22"/>
    <n v="2"/>
    <m/>
  </r>
  <r>
    <x v="8"/>
    <d v="2012-11-09T00:00:00"/>
    <s v="Trap 1"/>
    <n v="21.5"/>
    <x v="0"/>
    <n v="180"/>
    <m/>
    <m/>
    <m/>
    <m/>
    <m/>
    <n v="83"/>
    <m/>
    <n v="83"/>
    <n v="3"/>
    <m/>
    <m/>
    <n v="1"/>
    <m/>
    <n v="266"/>
    <n v="4"/>
    <n v="4.1204819277108431"/>
  </r>
  <r>
    <x v="8"/>
    <d v="2012-11-09T00:00:00"/>
    <s v="Trap 3"/>
    <n v="21.5"/>
    <x v="1"/>
    <n v="60"/>
    <m/>
    <m/>
    <m/>
    <m/>
    <m/>
    <n v="84"/>
    <m/>
    <n v="84"/>
    <m/>
    <m/>
    <m/>
    <n v="53"/>
    <m/>
    <n v="144"/>
    <n v="3"/>
    <n v="2.9166666666666665"/>
  </r>
  <r>
    <x v="9"/>
    <d v="2013-10-15T00:00:00"/>
    <s v="Trap 1"/>
    <n v="20"/>
    <x v="0"/>
    <n v="48"/>
    <m/>
    <m/>
    <m/>
    <m/>
    <m/>
    <m/>
    <n v="4"/>
    <n v="4"/>
    <n v="2"/>
    <m/>
    <m/>
    <m/>
    <m/>
    <n v="55"/>
    <n v="3"/>
    <n v="2.81"/>
  </r>
  <r>
    <x v="9"/>
    <d v="2013-10-15T00:00:00"/>
    <s v="Trap 3"/>
    <n v="20"/>
    <x v="1"/>
    <n v="100"/>
    <m/>
    <m/>
    <m/>
    <m/>
    <m/>
    <m/>
    <n v="13"/>
    <n v="13"/>
    <m/>
    <m/>
    <m/>
    <m/>
    <m/>
    <n v="113"/>
    <n v="2"/>
    <n v="0.86599999999999999"/>
  </r>
  <r>
    <x v="10"/>
    <d v="2014-11-10T00:00:00"/>
    <s v="Trap 1"/>
    <n v="15.5"/>
    <x v="0"/>
    <n v="364"/>
    <m/>
    <m/>
    <m/>
    <m/>
    <m/>
    <m/>
    <m/>
    <n v="24"/>
    <m/>
    <m/>
    <m/>
    <m/>
    <m/>
    <n v="388"/>
    <n v="2"/>
    <n v="1.6758241758241759"/>
  </r>
  <r>
    <x v="10"/>
    <d v="2014-11-10T00:00:00"/>
    <s v="Trap 3"/>
    <n v="15.5"/>
    <x v="1"/>
    <n v="15"/>
    <m/>
    <m/>
    <m/>
    <m/>
    <m/>
    <m/>
    <m/>
    <n v="11"/>
    <m/>
    <m/>
    <m/>
    <m/>
    <m/>
    <n v="26"/>
    <n v="2"/>
    <n v="1.6666666666666667"/>
  </r>
  <r>
    <x v="11"/>
    <d v="2015-10-09T00:00:00"/>
    <s v="Trap 1"/>
    <n v="22.25"/>
    <x v="0"/>
    <n v="480"/>
    <m/>
    <m/>
    <m/>
    <m/>
    <m/>
    <m/>
    <m/>
    <m/>
    <n v="1"/>
    <m/>
    <m/>
    <m/>
    <n v="1"/>
    <n v="481"/>
    <n v="3"/>
    <n v="1.8333333333333333"/>
  </r>
  <r>
    <x v="11"/>
    <d v="2015-10-09T00:00:00"/>
    <s v="Trap 3"/>
    <n v="21.75"/>
    <x v="1"/>
    <n v="189"/>
    <m/>
    <m/>
    <m/>
    <m/>
    <m/>
    <m/>
    <n v="1"/>
    <m/>
    <m/>
    <m/>
    <m/>
    <m/>
    <m/>
    <n v="190"/>
    <n v="2"/>
    <n v="2.3280423280423279"/>
  </r>
  <r>
    <x v="12"/>
    <d v="2016-11-08T00:00:00"/>
    <s v="Trap 1"/>
    <n v="20.5"/>
    <x v="0"/>
    <n v="235"/>
    <m/>
    <m/>
    <m/>
    <m/>
    <m/>
    <n v="13"/>
    <m/>
    <m/>
    <m/>
    <m/>
    <m/>
    <m/>
    <m/>
    <n v="248"/>
    <n v="2"/>
    <n v="2"/>
  </r>
  <r>
    <x v="12"/>
    <d v="2016-11-08T00:00:00"/>
    <s v="Trap 3"/>
    <n v="20.5"/>
    <x v="1"/>
    <n v="39"/>
    <m/>
    <m/>
    <m/>
    <m/>
    <m/>
    <n v="13"/>
    <m/>
    <m/>
    <m/>
    <m/>
    <m/>
    <m/>
    <m/>
    <n v="52"/>
    <n v="2"/>
    <n v="1.5384615384615385"/>
  </r>
  <r>
    <x v="13"/>
    <d v="2017-11-04T00:00:00"/>
    <s v="Trap 1"/>
    <n v="6.5"/>
    <x v="0"/>
    <n v="103"/>
    <m/>
    <m/>
    <m/>
    <m/>
    <m/>
    <m/>
    <m/>
    <m/>
    <m/>
    <m/>
    <m/>
    <m/>
    <m/>
    <n v="103"/>
    <n v="1"/>
    <n v="1.6990291262135921"/>
  </r>
  <r>
    <x v="13"/>
    <d v="2017-11-04T00:00:00"/>
    <s v="Trap 3"/>
    <n v="6.5"/>
    <x v="1"/>
    <n v="1"/>
    <m/>
    <m/>
    <m/>
    <m/>
    <m/>
    <n v="3"/>
    <m/>
    <m/>
    <m/>
    <m/>
    <m/>
    <m/>
    <m/>
    <n v="4"/>
    <n v="2"/>
    <n v="2"/>
  </r>
  <r>
    <x v="14"/>
    <d v="2018-11-05T00:00:00"/>
    <s v="Trap 1"/>
    <n v="24.5"/>
    <x v="0"/>
    <n v="216"/>
    <m/>
    <m/>
    <m/>
    <m/>
    <m/>
    <m/>
    <n v="14"/>
    <n v="14"/>
    <n v="1"/>
    <m/>
    <m/>
    <m/>
    <m/>
    <n v="231"/>
    <n v="3"/>
    <n v="3.0092592592592591"/>
  </r>
  <r>
    <x v="14"/>
    <d v="2018-11-05T00:00:00"/>
    <s v="Trap 3"/>
    <n v="24.5"/>
    <x v="1"/>
    <n v="245"/>
    <m/>
    <m/>
    <m/>
    <m/>
    <m/>
    <m/>
    <n v="46"/>
    <n v="46"/>
    <n v="1"/>
    <m/>
    <n v="2"/>
    <m/>
    <m/>
    <n v="294"/>
    <n v="4"/>
    <n v="2.632653061224489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2">
  <r>
    <n v="1998"/>
    <d v="1998-05-22T00:00:00"/>
    <s v="Trap 2"/>
    <m/>
    <s v="downstream"/>
    <n v="77"/>
    <m/>
    <m/>
    <m/>
    <n v="34"/>
    <m/>
    <m/>
    <m/>
    <m/>
    <x v="0"/>
    <m/>
    <m/>
    <m/>
    <m/>
    <n v="111"/>
    <n v="2"/>
    <m/>
    <m/>
    <m/>
  </r>
  <r>
    <n v="1998"/>
    <d v="1998-05-22T00:00:00"/>
    <s v="Trap 3"/>
    <m/>
    <s v="upstream"/>
    <n v="4"/>
    <m/>
    <m/>
    <m/>
    <n v="1"/>
    <m/>
    <m/>
    <m/>
    <m/>
    <x v="0"/>
    <m/>
    <m/>
    <m/>
    <m/>
    <n v="41"/>
    <n v="2"/>
    <m/>
    <m/>
    <m/>
  </r>
  <r>
    <n v="2000"/>
    <d v="2000-11-16T00:00:00"/>
    <s v="Trap 1"/>
    <m/>
    <s v="downstream"/>
    <n v="15"/>
    <m/>
    <m/>
    <m/>
    <m/>
    <m/>
    <m/>
    <m/>
    <n v="9"/>
    <x v="1"/>
    <m/>
    <m/>
    <m/>
    <m/>
    <n v="174"/>
    <n v="3"/>
    <n v="4.3"/>
    <m/>
    <m/>
  </r>
  <r>
    <n v="2000"/>
    <d v="2000-11-16T00:00:00"/>
    <s v="Trap 2"/>
    <m/>
    <s v="downstream"/>
    <n v="297"/>
    <m/>
    <m/>
    <m/>
    <m/>
    <m/>
    <m/>
    <m/>
    <m/>
    <x v="2"/>
    <m/>
    <m/>
    <m/>
    <m/>
    <n v="299"/>
    <n v="2"/>
    <n v="2.89"/>
    <m/>
    <m/>
  </r>
  <r>
    <n v="2000"/>
    <d v="2000-11-16T00:00:00"/>
    <s v="Trap 3"/>
    <m/>
    <s v="upstream"/>
    <m/>
    <m/>
    <m/>
    <m/>
    <m/>
    <m/>
    <m/>
    <m/>
    <m/>
    <x v="0"/>
    <m/>
    <m/>
    <m/>
    <m/>
    <n v="0"/>
    <n v="0"/>
    <m/>
    <m/>
    <m/>
  </r>
  <r>
    <n v="2000"/>
    <d v="2000-11-16T00:00:00"/>
    <s v="Trap 4"/>
    <m/>
    <s v="upstream"/>
    <n v="54"/>
    <m/>
    <m/>
    <m/>
    <m/>
    <m/>
    <m/>
    <m/>
    <n v="3"/>
    <x v="2"/>
    <m/>
    <m/>
    <m/>
    <m/>
    <n v="59"/>
    <n v="3"/>
    <n v="1.8"/>
    <m/>
    <m/>
  </r>
  <r>
    <n v="2000"/>
    <d v="2000-11-17T00:00:00"/>
    <s v="Trap 1"/>
    <m/>
    <s v="downstream"/>
    <n v="151"/>
    <m/>
    <m/>
    <m/>
    <m/>
    <m/>
    <m/>
    <m/>
    <n v="4"/>
    <x v="3"/>
    <m/>
    <m/>
    <m/>
    <m/>
    <n v="159"/>
    <n v="3"/>
    <n v="2.3199999999999998"/>
    <m/>
    <m/>
  </r>
  <r>
    <n v="2000"/>
    <d v="2000-11-17T00:00:00"/>
    <s v="Trap 2"/>
    <m/>
    <s v="downstream"/>
    <n v="172"/>
    <m/>
    <m/>
    <m/>
    <m/>
    <m/>
    <m/>
    <m/>
    <n v="1"/>
    <x v="0"/>
    <m/>
    <m/>
    <m/>
    <m/>
    <n v="173"/>
    <n v="2"/>
    <n v="2.2999999999999998"/>
    <m/>
    <m/>
  </r>
  <r>
    <n v="2000"/>
    <d v="2000-11-17T00:00:00"/>
    <s v="Trap 3"/>
    <m/>
    <s v="upstream"/>
    <n v="4"/>
    <m/>
    <m/>
    <m/>
    <m/>
    <m/>
    <m/>
    <m/>
    <n v="2"/>
    <x v="1"/>
    <m/>
    <m/>
    <m/>
    <m/>
    <n v="57"/>
    <n v="3"/>
    <n v="1.75"/>
    <m/>
    <m/>
  </r>
  <r>
    <n v="2000"/>
    <d v="2000-11-17T00:00:00"/>
    <s v="Trap 4"/>
    <m/>
    <s v="upstream"/>
    <n v="26"/>
    <m/>
    <m/>
    <m/>
    <m/>
    <m/>
    <m/>
    <m/>
    <n v="5"/>
    <x v="0"/>
    <n v="5"/>
    <m/>
    <m/>
    <m/>
    <n v="36"/>
    <n v="3"/>
    <n v="1.7"/>
    <m/>
    <m/>
  </r>
  <r>
    <n v="2002"/>
    <d v="2002-02-07T00:00:00"/>
    <s v="Trap 1"/>
    <m/>
    <s v="downstream"/>
    <n v="15"/>
    <m/>
    <m/>
    <m/>
    <m/>
    <m/>
    <m/>
    <m/>
    <m/>
    <x v="0"/>
    <m/>
    <m/>
    <m/>
    <m/>
    <n v="15"/>
    <n v="1"/>
    <n v="0.8"/>
    <m/>
    <m/>
  </r>
  <r>
    <n v="2002"/>
    <d v="2002-02-07T00:00:00"/>
    <s v="Trap 2"/>
    <m/>
    <s v="downstream"/>
    <n v="2"/>
    <m/>
    <m/>
    <m/>
    <m/>
    <m/>
    <m/>
    <m/>
    <m/>
    <x v="0"/>
    <m/>
    <m/>
    <m/>
    <m/>
    <n v="2"/>
    <n v="1"/>
    <n v="1"/>
    <m/>
    <m/>
  </r>
  <r>
    <n v="2002"/>
    <d v="2002-02-07T00:00:00"/>
    <s v="Trap 3"/>
    <m/>
    <s v="upstream"/>
    <n v="7"/>
    <m/>
    <m/>
    <m/>
    <m/>
    <m/>
    <m/>
    <m/>
    <m/>
    <x v="0"/>
    <m/>
    <m/>
    <m/>
    <m/>
    <n v="7"/>
    <n v="1"/>
    <n v="1.3"/>
    <m/>
    <m/>
  </r>
  <r>
    <n v="2002"/>
    <d v="2002-02-07T00:00:00"/>
    <s v="Trap 4"/>
    <m/>
    <s v="upstream"/>
    <m/>
    <m/>
    <m/>
    <m/>
    <m/>
    <m/>
    <m/>
    <m/>
    <m/>
    <x v="0"/>
    <m/>
    <m/>
    <m/>
    <m/>
    <n v="0"/>
    <n v="0"/>
    <m/>
    <m/>
    <m/>
  </r>
  <r>
    <n v="2007"/>
    <d v="2007-05-10T00:00:00"/>
    <s v="Trap 1"/>
    <s v="3 hrs"/>
    <s v="downstream"/>
    <n v="3"/>
    <m/>
    <m/>
    <m/>
    <m/>
    <m/>
    <m/>
    <m/>
    <n v="3"/>
    <x v="4"/>
    <m/>
    <n v="12"/>
    <m/>
    <m/>
    <n v="27"/>
    <n v="4"/>
    <n v="4.67"/>
    <m/>
    <n v="1.67"/>
  </r>
  <r>
    <n v="2007"/>
    <d v="2007-05-10T00:00:00"/>
    <s v="Trap 3"/>
    <m/>
    <s v="upstream"/>
    <n v="1"/>
    <m/>
    <m/>
    <m/>
    <m/>
    <m/>
    <m/>
    <m/>
    <m/>
    <x v="0"/>
    <m/>
    <m/>
    <m/>
    <m/>
    <n v="1"/>
    <n v="1"/>
    <n v="1"/>
    <m/>
    <m/>
  </r>
  <r>
    <n v="2007"/>
    <d v="2007-11-05T00:00:00"/>
    <s v="Trap 1"/>
    <n v="19.5"/>
    <s v="downstream"/>
    <n v="46"/>
    <m/>
    <m/>
    <m/>
    <m/>
    <m/>
    <m/>
    <m/>
    <n v="5"/>
    <x v="3"/>
    <m/>
    <m/>
    <m/>
    <m/>
    <n v="55"/>
    <n v="3"/>
    <n v="2.7608695652173911"/>
    <m/>
    <n v="3.75"/>
  </r>
  <r>
    <n v="2007"/>
    <d v="2007-11-05T00:00:00"/>
    <s v="Trap 3"/>
    <n v="19.5"/>
    <s v="upstream"/>
    <n v="4"/>
    <m/>
    <m/>
    <m/>
    <m/>
    <m/>
    <m/>
    <m/>
    <n v="136"/>
    <x v="0"/>
    <m/>
    <n v="19"/>
    <m/>
    <m/>
    <n v="159"/>
    <n v="3"/>
    <n v="1.25"/>
    <m/>
    <m/>
  </r>
  <r>
    <n v="2008"/>
    <d v="2008-10-10T00:00:00"/>
    <s v="Trap 1"/>
    <m/>
    <s v="downstream"/>
    <n v="291"/>
    <m/>
    <m/>
    <m/>
    <m/>
    <m/>
    <m/>
    <m/>
    <n v="6"/>
    <x v="3"/>
    <m/>
    <m/>
    <m/>
    <m/>
    <n v="301"/>
    <n v="3"/>
    <n v="2.176079734219269"/>
    <m/>
    <n v="2.5"/>
  </r>
  <r>
    <n v="2008"/>
    <d v="2008-10-10T00:00:00"/>
    <s v="Trap 3"/>
    <m/>
    <s v="upstream"/>
    <n v="123"/>
    <m/>
    <m/>
    <m/>
    <m/>
    <m/>
    <m/>
    <m/>
    <n v="9"/>
    <x v="0"/>
    <m/>
    <m/>
    <m/>
    <m/>
    <n v="132"/>
    <n v="2"/>
    <n v="2.7642276422764227"/>
    <m/>
    <m/>
  </r>
  <r>
    <n v="2009"/>
    <d v="2009-11-05T00:00:00"/>
    <s v="Trap 2"/>
    <n v="22.5"/>
    <s v="downstream"/>
    <n v="89"/>
    <m/>
    <m/>
    <m/>
    <m/>
    <m/>
    <n v="2"/>
    <n v="5"/>
    <n v="7"/>
    <x v="0"/>
    <m/>
    <m/>
    <m/>
    <m/>
    <n v="96"/>
    <n v="3"/>
    <n v="1.9662921348314606"/>
    <m/>
    <m/>
  </r>
  <r>
    <n v="2009"/>
    <d v="2009-11-05T00:00:00"/>
    <s v="Trap 3"/>
    <n v="22.5"/>
    <s v="upstream"/>
    <n v="48"/>
    <m/>
    <m/>
    <m/>
    <m/>
    <m/>
    <n v="14"/>
    <m/>
    <n v="14"/>
    <x v="0"/>
    <m/>
    <m/>
    <m/>
    <m/>
    <n v="62"/>
    <n v="2"/>
    <n v="2.3958333333333335"/>
    <m/>
    <m/>
  </r>
  <r>
    <n v="2010"/>
    <d v="2010-10-21T00:00:00"/>
    <s v="Trap 1"/>
    <n v="21"/>
    <s v="downstream"/>
    <n v="83"/>
    <m/>
    <m/>
    <m/>
    <m/>
    <m/>
    <m/>
    <m/>
    <m/>
    <x v="2"/>
    <m/>
    <m/>
    <m/>
    <m/>
    <n v="85"/>
    <n v="2"/>
    <n v="2.1"/>
    <m/>
    <n v="2.5"/>
  </r>
  <r>
    <n v="2010"/>
    <d v="2010-10-21T00:00:00"/>
    <s v="Trap 3"/>
    <n v="21"/>
    <s v="upstream"/>
    <n v="139"/>
    <m/>
    <m/>
    <m/>
    <m/>
    <m/>
    <m/>
    <n v="28"/>
    <n v="28"/>
    <x v="5"/>
    <m/>
    <n v="62"/>
    <m/>
    <m/>
    <n v="230"/>
    <n v="4"/>
    <n v="1.4"/>
    <m/>
    <m/>
  </r>
  <r>
    <n v="2011"/>
    <d v="2011-11-04T00:00:00"/>
    <s v="Trap 1"/>
    <n v="21"/>
    <s v="downstream"/>
    <n v="140"/>
    <m/>
    <m/>
    <m/>
    <m/>
    <m/>
    <n v="1"/>
    <n v="25"/>
    <n v="26"/>
    <x v="5"/>
    <m/>
    <n v="1"/>
    <m/>
    <m/>
    <n v="168"/>
    <n v="5"/>
    <n v="1.6428571428571428"/>
    <m/>
    <n v="2"/>
  </r>
  <r>
    <n v="2011"/>
    <d v="2011-11-04T00:00:00"/>
    <s v="Trap 2"/>
    <n v="21"/>
    <s v="downstream"/>
    <m/>
    <m/>
    <m/>
    <m/>
    <m/>
    <m/>
    <n v="3"/>
    <m/>
    <n v="3"/>
    <x v="0"/>
    <m/>
    <m/>
    <m/>
    <m/>
    <n v="3"/>
    <n v="1"/>
    <m/>
    <m/>
    <m/>
  </r>
  <r>
    <n v="2011"/>
    <d v="2011-11-04T00:00:00"/>
    <s v="Trap 3"/>
    <n v="21"/>
    <s v="upstream"/>
    <n v="86"/>
    <m/>
    <m/>
    <m/>
    <m/>
    <m/>
    <m/>
    <n v="209"/>
    <n v="209"/>
    <x v="5"/>
    <m/>
    <n v="1"/>
    <m/>
    <m/>
    <n v="297"/>
    <n v="3"/>
    <n v="1.6279069767441861"/>
    <m/>
    <m/>
  </r>
  <r>
    <n v="2011"/>
    <d v="2011-11-04T00:00:00"/>
    <s v="Trap 4"/>
    <n v="21"/>
    <s v="upstream"/>
    <n v="6"/>
    <m/>
    <m/>
    <m/>
    <m/>
    <m/>
    <n v="16"/>
    <m/>
    <n v="16"/>
    <x v="0"/>
    <m/>
    <m/>
    <m/>
    <m/>
    <n v="22"/>
    <n v="2"/>
    <m/>
    <m/>
    <m/>
  </r>
  <r>
    <n v="2012"/>
    <d v="2012-11-09T00:00:00"/>
    <s v="Trap 1"/>
    <n v="21.5"/>
    <s v="downstream"/>
    <n v="180"/>
    <m/>
    <m/>
    <m/>
    <m/>
    <m/>
    <n v="83"/>
    <m/>
    <n v="83"/>
    <x v="6"/>
    <m/>
    <m/>
    <n v="1"/>
    <m/>
    <n v="266"/>
    <n v="4"/>
    <n v="4.1204819277108431"/>
    <m/>
    <m/>
  </r>
  <r>
    <n v="2012"/>
    <d v="2012-11-09T00:00:00"/>
    <s v="Trap 3"/>
    <n v="21.5"/>
    <s v="upstream"/>
    <n v="60"/>
    <m/>
    <m/>
    <m/>
    <m/>
    <m/>
    <n v="84"/>
    <m/>
    <n v="84"/>
    <x v="0"/>
    <m/>
    <m/>
    <n v="53"/>
    <m/>
    <n v="144"/>
    <n v="3"/>
    <n v="2.9166666666666665"/>
    <m/>
    <m/>
  </r>
  <r>
    <n v="2013"/>
    <d v="2013-10-15T00:00:00"/>
    <s v="Trap 1"/>
    <n v="20"/>
    <s v="downstream"/>
    <n v="48"/>
    <m/>
    <m/>
    <m/>
    <m/>
    <m/>
    <m/>
    <n v="4"/>
    <n v="4"/>
    <x v="2"/>
    <m/>
    <m/>
    <m/>
    <m/>
    <n v="55"/>
    <n v="3"/>
    <n v="2.81"/>
    <m/>
    <n v="5"/>
  </r>
  <r>
    <n v="2013"/>
    <d v="2013-10-15T00:00:00"/>
    <s v="Trap 3"/>
    <n v="20"/>
    <s v="upstream"/>
    <n v="100"/>
    <m/>
    <m/>
    <m/>
    <m/>
    <m/>
    <m/>
    <n v="13"/>
    <n v="13"/>
    <x v="0"/>
    <m/>
    <m/>
    <m/>
    <m/>
    <n v="113"/>
    <n v="2"/>
    <n v="0.86599999999999999"/>
    <m/>
    <m/>
  </r>
  <r>
    <n v="2014"/>
    <d v="2014-11-10T00:00:00"/>
    <s v="Trap 1"/>
    <n v="15.5"/>
    <s v="downstream"/>
    <n v="364"/>
    <m/>
    <m/>
    <m/>
    <m/>
    <m/>
    <m/>
    <m/>
    <n v="24"/>
    <x v="0"/>
    <m/>
    <m/>
    <m/>
    <m/>
    <n v="388"/>
    <n v="2"/>
    <n v="1.6758241758241759"/>
    <m/>
    <m/>
  </r>
  <r>
    <n v="2014"/>
    <d v="2014-11-10T00:00:00"/>
    <s v="Trap 3"/>
    <n v="15.5"/>
    <s v="upstream"/>
    <n v="15"/>
    <m/>
    <m/>
    <m/>
    <m/>
    <m/>
    <m/>
    <m/>
    <n v="11"/>
    <x v="0"/>
    <m/>
    <m/>
    <m/>
    <m/>
    <n v="26"/>
    <n v="2"/>
    <n v="1.6666666666666667"/>
    <m/>
    <m/>
  </r>
  <r>
    <n v="2015"/>
    <d v="2015-10-09T00:00:00"/>
    <s v="Trap 1"/>
    <n v="22.25"/>
    <s v="downstream"/>
    <n v="480"/>
    <m/>
    <m/>
    <m/>
    <m/>
    <m/>
    <m/>
    <m/>
    <m/>
    <x v="5"/>
    <m/>
    <m/>
    <m/>
    <n v="1"/>
    <n v="481"/>
    <n v="3"/>
    <n v="1.8333333333333333"/>
    <n v="12"/>
    <n v="1"/>
  </r>
  <r>
    <n v="2015"/>
    <d v="2015-10-09T00:00:00"/>
    <s v="Trap 3"/>
    <n v="21.75"/>
    <s v="upstream"/>
    <n v="189"/>
    <m/>
    <m/>
    <m/>
    <m/>
    <m/>
    <m/>
    <n v="1"/>
    <m/>
    <x v="0"/>
    <m/>
    <m/>
    <m/>
    <m/>
    <n v="190"/>
    <n v="2"/>
    <n v="2.3280423280423279"/>
    <m/>
    <m/>
  </r>
  <r>
    <n v="2016"/>
    <d v="2016-11-08T00:00:00"/>
    <s v="Trap 1"/>
    <n v="20.5"/>
    <s v="downstream"/>
    <n v="235"/>
    <m/>
    <m/>
    <m/>
    <m/>
    <m/>
    <n v="13"/>
    <m/>
    <m/>
    <x v="0"/>
    <m/>
    <m/>
    <m/>
    <m/>
    <n v="248"/>
    <n v="2"/>
    <n v="2"/>
    <m/>
    <m/>
  </r>
  <r>
    <n v="2016"/>
    <d v="2016-11-08T00:00:00"/>
    <s v="Trap 3"/>
    <n v="20.5"/>
    <s v="upstream"/>
    <n v="39"/>
    <m/>
    <m/>
    <m/>
    <m/>
    <m/>
    <n v="13"/>
    <m/>
    <m/>
    <x v="0"/>
    <m/>
    <m/>
    <m/>
    <m/>
    <n v="52"/>
    <n v="2"/>
    <n v="1.5384615384615385"/>
    <m/>
    <m/>
  </r>
  <r>
    <n v="2017"/>
    <d v="2017-11-04T00:00:00"/>
    <s v="Trap 1"/>
    <n v="6.5"/>
    <s v="downstream"/>
    <n v="103"/>
    <m/>
    <m/>
    <m/>
    <m/>
    <m/>
    <m/>
    <m/>
    <m/>
    <x v="0"/>
    <m/>
    <m/>
    <m/>
    <m/>
    <n v="103"/>
    <n v="1"/>
    <n v="1.6990291262135921"/>
    <m/>
    <m/>
  </r>
  <r>
    <n v="2017"/>
    <d v="2017-11-04T00:00:00"/>
    <s v="Trap 3"/>
    <n v="6.5"/>
    <s v="upstream"/>
    <n v="1"/>
    <m/>
    <m/>
    <m/>
    <m/>
    <m/>
    <n v="3"/>
    <m/>
    <m/>
    <x v="0"/>
    <m/>
    <m/>
    <m/>
    <m/>
    <n v="4"/>
    <n v="2"/>
    <n v="2"/>
    <m/>
    <m/>
  </r>
  <r>
    <n v="2018"/>
    <d v="2018-11-05T00:00:00"/>
    <s v="Trap 1"/>
    <n v="24.5"/>
    <s v="downstream"/>
    <n v="216"/>
    <m/>
    <m/>
    <m/>
    <m/>
    <m/>
    <m/>
    <n v="14"/>
    <n v="14"/>
    <x v="5"/>
    <m/>
    <m/>
    <m/>
    <m/>
    <n v="231"/>
    <n v="3"/>
    <n v="3.0092592592592591"/>
    <m/>
    <n v="1"/>
  </r>
  <r>
    <n v="2018"/>
    <d v="2018-11-05T00:00:00"/>
    <s v="Trap 3"/>
    <n v="24.5"/>
    <s v="upstream"/>
    <n v="245"/>
    <m/>
    <m/>
    <m/>
    <m/>
    <m/>
    <m/>
    <n v="46"/>
    <n v="46"/>
    <x v="5"/>
    <m/>
    <n v="2"/>
    <m/>
    <m/>
    <n v="294"/>
    <n v="4"/>
    <n v="2.6326530612244898"/>
    <m/>
    <n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2">
  <r>
    <n v="1998"/>
    <d v="1998-05-22T00:00:00"/>
    <x v="0"/>
    <m/>
    <x v="0"/>
    <n v="77"/>
    <n v="0"/>
    <n v="0"/>
    <n v="0"/>
    <n v="34"/>
    <n v="0"/>
    <n v="0"/>
    <n v="0"/>
    <n v="0"/>
    <n v="0"/>
    <n v="0"/>
    <n v="0"/>
    <n v="0"/>
    <m/>
    <n v="111"/>
    <n v="2"/>
    <m/>
    <m/>
    <m/>
  </r>
  <r>
    <n v="1998"/>
    <d v="1998-05-22T00:00:00"/>
    <x v="1"/>
    <m/>
    <x v="1"/>
    <n v="40"/>
    <n v="0"/>
    <n v="0"/>
    <n v="0"/>
    <n v="1"/>
    <n v="0"/>
    <n v="0"/>
    <n v="0"/>
    <n v="0"/>
    <n v="0"/>
    <n v="0"/>
    <n v="0"/>
    <n v="0"/>
    <n v="0"/>
    <n v="41"/>
    <n v="2"/>
    <m/>
    <m/>
    <m/>
  </r>
  <r>
    <n v="2000"/>
    <d v="2000-11-16T00:00:00"/>
    <x v="2"/>
    <m/>
    <x v="0"/>
    <n v="150"/>
    <n v="0"/>
    <n v="0"/>
    <n v="0"/>
    <n v="0"/>
    <n v="0"/>
    <n v="0"/>
    <n v="0"/>
    <n v="9"/>
    <n v="15"/>
    <n v="0"/>
    <n v="0"/>
    <n v="0"/>
    <n v="0"/>
    <n v="174"/>
    <n v="3"/>
    <n v="4.3"/>
    <m/>
    <m/>
  </r>
  <r>
    <n v="2000"/>
    <d v="2000-11-16T00:00:00"/>
    <x v="0"/>
    <m/>
    <x v="0"/>
    <n v="297"/>
    <n v="0"/>
    <n v="0"/>
    <n v="0"/>
    <n v="0"/>
    <n v="0"/>
    <n v="0"/>
    <n v="0"/>
    <n v="0"/>
    <n v="2"/>
    <n v="0"/>
    <n v="0"/>
    <n v="0"/>
    <n v="0"/>
    <n v="299"/>
    <n v="2"/>
    <n v="2.89"/>
    <m/>
    <m/>
  </r>
  <r>
    <n v="2000"/>
    <d v="2000-11-16T00:00:00"/>
    <x v="1"/>
    <m/>
    <x v="1"/>
    <n v="0"/>
    <n v="0"/>
    <n v="0"/>
    <n v="0"/>
    <n v="0"/>
    <n v="0"/>
    <n v="0"/>
    <n v="0"/>
    <n v="0"/>
    <n v="0"/>
    <n v="0"/>
    <n v="0"/>
    <n v="0"/>
    <n v="0"/>
    <n v="0"/>
    <n v="0"/>
    <m/>
    <m/>
    <m/>
  </r>
  <r>
    <n v="2000"/>
    <d v="2000-11-16T00:00:00"/>
    <x v="3"/>
    <m/>
    <x v="1"/>
    <n v="54"/>
    <n v="0"/>
    <n v="0"/>
    <n v="0"/>
    <n v="0"/>
    <n v="0"/>
    <n v="0"/>
    <n v="0"/>
    <n v="3"/>
    <n v="2"/>
    <n v="0"/>
    <n v="0"/>
    <n v="0"/>
    <n v="0"/>
    <n v="59"/>
    <n v="3"/>
    <n v="1.8"/>
    <m/>
    <m/>
  </r>
  <r>
    <n v="2000"/>
    <d v="2000-11-17T00:00:00"/>
    <x v="2"/>
    <m/>
    <x v="0"/>
    <n v="151"/>
    <n v="0"/>
    <n v="0"/>
    <n v="0"/>
    <n v="0"/>
    <n v="0"/>
    <n v="0"/>
    <n v="0"/>
    <n v="4"/>
    <n v="4"/>
    <n v="0"/>
    <n v="0"/>
    <n v="0"/>
    <n v="0"/>
    <n v="159"/>
    <n v="3"/>
    <n v="2.3199999999999998"/>
    <m/>
    <m/>
  </r>
  <r>
    <n v="2000"/>
    <d v="2000-11-17T00:00:00"/>
    <x v="0"/>
    <m/>
    <x v="0"/>
    <n v="172"/>
    <n v="0"/>
    <n v="0"/>
    <n v="0"/>
    <n v="0"/>
    <n v="0"/>
    <n v="0"/>
    <n v="0"/>
    <n v="1"/>
    <n v="0"/>
    <n v="0"/>
    <n v="0"/>
    <n v="0"/>
    <n v="0"/>
    <n v="173"/>
    <n v="2"/>
    <n v="2.2999999999999998"/>
    <m/>
    <m/>
  </r>
  <r>
    <n v="2000"/>
    <d v="2000-11-17T00:00:00"/>
    <x v="1"/>
    <m/>
    <x v="1"/>
    <n v="40"/>
    <n v="0"/>
    <n v="0"/>
    <n v="0"/>
    <n v="0"/>
    <n v="0"/>
    <n v="0"/>
    <n v="0"/>
    <n v="2"/>
    <n v="15"/>
    <n v="0"/>
    <n v="0"/>
    <n v="0"/>
    <n v="0"/>
    <n v="57"/>
    <n v="3"/>
    <n v="1.75"/>
    <m/>
    <m/>
  </r>
  <r>
    <n v="2000"/>
    <d v="2000-11-17T00:00:00"/>
    <x v="3"/>
    <m/>
    <x v="1"/>
    <n v="26"/>
    <n v="0"/>
    <n v="0"/>
    <n v="0"/>
    <n v="0"/>
    <n v="0"/>
    <n v="0"/>
    <n v="0"/>
    <n v="5"/>
    <n v="0"/>
    <n v="5"/>
    <n v="0"/>
    <n v="0"/>
    <n v="0"/>
    <n v="36"/>
    <n v="3"/>
    <n v="1.7"/>
    <m/>
    <m/>
  </r>
  <r>
    <n v="2002"/>
    <d v="2002-02-07T00:00:00"/>
    <x v="2"/>
    <m/>
    <x v="0"/>
    <n v="15"/>
    <n v="0"/>
    <n v="0"/>
    <n v="0"/>
    <n v="0"/>
    <n v="0"/>
    <n v="0"/>
    <n v="0"/>
    <n v="0"/>
    <n v="0"/>
    <n v="0"/>
    <n v="0"/>
    <n v="0"/>
    <n v="0"/>
    <n v="15"/>
    <n v="1"/>
    <n v="0.8"/>
    <m/>
    <m/>
  </r>
  <r>
    <n v="2002"/>
    <d v="2002-02-07T00:00:00"/>
    <x v="0"/>
    <m/>
    <x v="0"/>
    <n v="2"/>
    <n v="0"/>
    <n v="0"/>
    <n v="0"/>
    <n v="0"/>
    <n v="0"/>
    <n v="0"/>
    <n v="0"/>
    <n v="0"/>
    <n v="0"/>
    <n v="0"/>
    <n v="0"/>
    <n v="0"/>
    <n v="0"/>
    <n v="2"/>
    <n v="1"/>
    <n v="1"/>
    <m/>
    <m/>
  </r>
  <r>
    <n v="2002"/>
    <d v="2002-02-07T00:00:00"/>
    <x v="1"/>
    <m/>
    <x v="1"/>
    <n v="7"/>
    <n v="0"/>
    <n v="0"/>
    <n v="0"/>
    <n v="0"/>
    <n v="0"/>
    <n v="0"/>
    <n v="0"/>
    <n v="0"/>
    <n v="0"/>
    <n v="0"/>
    <n v="0"/>
    <n v="0"/>
    <n v="0"/>
    <n v="7"/>
    <n v="1"/>
    <n v="1.3"/>
    <m/>
    <m/>
  </r>
  <r>
    <n v="2002"/>
    <d v="2002-02-07T00:00:00"/>
    <x v="3"/>
    <m/>
    <x v="1"/>
    <n v="0"/>
    <n v="0"/>
    <n v="0"/>
    <n v="0"/>
    <n v="0"/>
    <n v="0"/>
    <n v="0"/>
    <n v="0"/>
    <n v="0"/>
    <n v="0"/>
    <n v="0"/>
    <n v="0"/>
    <n v="0"/>
    <n v="0"/>
    <n v="0"/>
    <n v="0"/>
    <n v="0"/>
    <m/>
    <m/>
  </r>
  <r>
    <n v="2007"/>
    <d v="2007-05-10T00:00:00"/>
    <x v="2"/>
    <s v="3 hrs"/>
    <x v="0"/>
    <n v="3"/>
    <n v="0"/>
    <n v="0"/>
    <n v="0"/>
    <n v="0"/>
    <n v="0"/>
    <n v="0"/>
    <n v="0"/>
    <n v="3"/>
    <n v="9"/>
    <n v="0"/>
    <n v="12"/>
    <n v="0"/>
    <n v="0"/>
    <n v="27"/>
    <n v="4"/>
    <n v="4.67"/>
    <m/>
    <n v="1.67"/>
  </r>
  <r>
    <n v="2007"/>
    <d v="2007-05-10T00:00:00"/>
    <x v="1"/>
    <m/>
    <x v="1"/>
    <n v="1"/>
    <n v="0"/>
    <n v="0"/>
    <n v="0"/>
    <n v="0"/>
    <n v="0"/>
    <n v="0"/>
    <n v="0"/>
    <n v="0"/>
    <n v="0"/>
    <n v="0"/>
    <n v="0"/>
    <n v="0"/>
    <n v="0"/>
    <n v="1"/>
    <n v="1"/>
    <n v="1"/>
    <m/>
    <m/>
  </r>
  <r>
    <n v="2007"/>
    <d v="2007-11-05T00:00:00"/>
    <x v="2"/>
    <n v="19.5"/>
    <x v="0"/>
    <n v="46"/>
    <n v="0"/>
    <n v="0"/>
    <n v="0"/>
    <n v="0"/>
    <n v="0"/>
    <n v="0"/>
    <n v="0"/>
    <n v="5"/>
    <n v="4"/>
    <n v="0"/>
    <n v="0"/>
    <n v="0"/>
    <n v="0"/>
    <n v="55"/>
    <n v="3"/>
    <n v="2.7608695652173911"/>
    <m/>
    <n v="3.75"/>
  </r>
  <r>
    <n v="2007"/>
    <d v="2007-11-05T00:00:00"/>
    <x v="1"/>
    <n v="19.5"/>
    <x v="1"/>
    <n v="4"/>
    <n v="0"/>
    <n v="0"/>
    <n v="0"/>
    <n v="0"/>
    <n v="0"/>
    <n v="0"/>
    <n v="0"/>
    <n v="136"/>
    <n v="0"/>
    <n v="0"/>
    <n v="19"/>
    <n v="0"/>
    <n v="0"/>
    <n v="159"/>
    <n v="3"/>
    <n v="1.25"/>
    <m/>
    <m/>
  </r>
  <r>
    <n v="2008"/>
    <d v="2008-10-10T00:00:00"/>
    <x v="2"/>
    <m/>
    <x v="0"/>
    <n v="291"/>
    <n v="0"/>
    <n v="0"/>
    <n v="0"/>
    <n v="0"/>
    <n v="0"/>
    <n v="0"/>
    <n v="0"/>
    <n v="6"/>
    <n v="4"/>
    <n v="0"/>
    <n v="0"/>
    <n v="0"/>
    <n v="0"/>
    <n v="301"/>
    <n v="3"/>
    <n v="2.176079734219269"/>
    <m/>
    <n v="2.5"/>
  </r>
  <r>
    <n v="2008"/>
    <d v="2008-10-10T00:00:00"/>
    <x v="1"/>
    <m/>
    <x v="1"/>
    <n v="123"/>
    <n v="0"/>
    <n v="0"/>
    <n v="0"/>
    <n v="0"/>
    <n v="0"/>
    <n v="0"/>
    <n v="0"/>
    <n v="9"/>
    <n v="0"/>
    <n v="0"/>
    <n v="0"/>
    <n v="0"/>
    <n v="0"/>
    <n v="132"/>
    <n v="2"/>
    <n v="2.7642276422764227"/>
    <m/>
    <m/>
  </r>
  <r>
    <n v="2009"/>
    <d v="2009-11-05T00:00:00"/>
    <x v="0"/>
    <n v="22.5"/>
    <x v="0"/>
    <n v="89"/>
    <n v="0"/>
    <n v="0"/>
    <n v="0"/>
    <n v="0"/>
    <n v="0"/>
    <n v="2"/>
    <n v="5"/>
    <n v="7"/>
    <n v="0"/>
    <n v="0"/>
    <n v="0"/>
    <n v="0"/>
    <n v="0"/>
    <n v="103"/>
    <n v="3"/>
    <n v="1.9662921348314606"/>
    <m/>
    <m/>
  </r>
  <r>
    <n v="2009"/>
    <d v="2009-11-05T00:00:00"/>
    <x v="1"/>
    <n v="22.5"/>
    <x v="1"/>
    <n v="48"/>
    <n v="0"/>
    <n v="0"/>
    <n v="0"/>
    <n v="0"/>
    <n v="0"/>
    <n v="14"/>
    <n v="0"/>
    <n v="14"/>
    <n v="0"/>
    <n v="0"/>
    <n v="0"/>
    <n v="0"/>
    <n v="0"/>
    <n v="62"/>
    <n v="2"/>
    <n v="2.3958333333333335"/>
    <m/>
    <m/>
  </r>
  <r>
    <n v="2010"/>
    <d v="2010-10-21T00:00:00"/>
    <x v="2"/>
    <n v="21"/>
    <x v="0"/>
    <n v="83"/>
    <n v="0"/>
    <n v="0"/>
    <n v="0"/>
    <n v="0"/>
    <n v="0"/>
    <n v="0"/>
    <n v="0"/>
    <n v="0"/>
    <n v="2"/>
    <n v="0"/>
    <n v="0"/>
    <n v="0"/>
    <n v="0"/>
    <n v="85"/>
    <n v="2"/>
    <n v="2.1"/>
    <m/>
    <n v="2.5"/>
  </r>
  <r>
    <n v="2010"/>
    <d v="2010-10-21T00:00:00"/>
    <x v="1"/>
    <n v="21"/>
    <x v="1"/>
    <n v="139"/>
    <n v="0"/>
    <n v="0"/>
    <n v="0"/>
    <n v="0"/>
    <n v="0"/>
    <n v="0"/>
    <n v="28"/>
    <n v="28"/>
    <n v="1"/>
    <n v="0"/>
    <n v="62"/>
    <n v="0"/>
    <n v="0"/>
    <n v="230"/>
    <n v="4"/>
    <n v="1.4"/>
    <m/>
    <m/>
  </r>
  <r>
    <n v="2011"/>
    <d v="2011-11-04T00:00:00"/>
    <x v="2"/>
    <n v="21"/>
    <x v="0"/>
    <n v="140"/>
    <n v="0"/>
    <n v="0"/>
    <n v="0"/>
    <n v="0"/>
    <n v="0"/>
    <n v="1"/>
    <n v="25"/>
    <n v="26"/>
    <n v="1"/>
    <n v="0"/>
    <n v="1"/>
    <n v="0"/>
    <n v="0"/>
    <n v="168"/>
    <n v="5"/>
    <n v="1.6428571428571428"/>
    <m/>
    <n v="2"/>
  </r>
  <r>
    <n v="2011"/>
    <d v="2011-11-04T00:00:00"/>
    <x v="0"/>
    <n v="21"/>
    <x v="0"/>
    <n v="0"/>
    <n v="0"/>
    <n v="0"/>
    <n v="0"/>
    <n v="0"/>
    <n v="0"/>
    <n v="3"/>
    <n v="0"/>
    <n v="3"/>
    <n v="0"/>
    <n v="0"/>
    <n v="0"/>
    <n v="0"/>
    <n v="0"/>
    <n v="3"/>
    <n v="1"/>
    <m/>
    <m/>
    <m/>
  </r>
  <r>
    <n v="2011"/>
    <d v="2011-11-04T00:00:00"/>
    <x v="1"/>
    <n v="21"/>
    <x v="1"/>
    <n v="86"/>
    <n v="0"/>
    <n v="0"/>
    <n v="0"/>
    <n v="0"/>
    <n v="0"/>
    <n v="0"/>
    <n v="209"/>
    <n v="209"/>
    <n v="1"/>
    <n v="0"/>
    <n v="1"/>
    <n v="0"/>
    <n v="0"/>
    <n v="297"/>
    <n v="3"/>
    <n v="1.6279069767441861"/>
    <m/>
    <m/>
  </r>
  <r>
    <n v="2011"/>
    <d v="2011-11-04T00:00:00"/>
    <x v="3"/>
    <n v="21"/>
    <x v="1"/>
    <n v="6"/>
    <n v="0"/>
    <n v="0"/>
    <n v="0"/>
    <n v="0"/>
    <n v="0"/>
    <n v="16"/>
    <n v="0"/>
    <n v="0"/>
    <n v="0"/>
    <n v="0"/>
    <n v="0"/>
    <n v="0"/>
    <n v="0"/>
    <n v="22"/>
    <n v="2"/>
    <m/>
    <m/>
    <m/>
  </r>
  <r>
    <n v="2012"/>
    <d v="2012-11-09T00:00:00"/>
    <x v="2"/>
    <n v="21.5"/>
    <x v="0"/>
    <n v="180"/>
    <n v="0"/>
    <n v="0"/>
    <n v="0"/>
    <n v="0"/>
    <n v="0"/>
    <n v="83"/>
    <n v="0"/>
    <n v="0"/>
    <n v="3"/>
    <n v="0"/>
    <n v="0"/>
    <n v="1"/>
    <n v="0"/>
    <n v="267"/>
    <n v="4"/>
    <n v="4.1204819277108431"/>
    <m/>
    <m/>
  </r>
  <r>
    <n v="2012"/>
    <d v="2012-11-09T00:00:00"/>
    <x v="1"/>
    <n v="21.5"/>
    <x v="1"/>
    <n v="60"/>
    <n v="0"/>
    <n v="0"/>
    <n v="0"/>
    <n v="0"/>
    <n v="0"/>
    <n v="84"/>
    <n v="0"/>
    <n v="0"/>
    <n v="0"/>
    <n v="0"/>
    <n v="0"/>
    <n v="53"/>
    <n v="0"/>
    <n v="197"/>
    <n v="3"/>
    <n v="2.9166666666666665"/>
    <m/>
    <m/>
  </r>
  <r>
    <n v="2013"/>
    <d v="2013-10-15T00:00:00"/>
    <x v="2"/>
    <n v="20"/>
    <x v="0"/>
    <n v="48"/>
    <n v="0"/>
    <n v="0"/>
    <n v="0"/>
    <n v="0"/>
    <n v="0"/>
    <n v="0"/>
    <n v="4"/>
    <n v="4"/>
    <n v="2"/>
    <n v="0"/>
    <n v="0"/>
    <n v="0"/>
    <n v="0"/>
    <n v="55"/>
    <n v="3"/>
    <n v="2.81"/>
    <m/>
    <n v="5"/>
  </r>
  <r>
    <n v="2013"/>
    <d v="2013-10-15T00:00:00"/>
    <x v="1"/>
    <n v="20"/>
    <x v="1"/>
    <n v="100"/>
    <n v="0"/>
    <n v="0"/>
    <n v="0"/>
    <n v="0"/>
    <n v="0"/>
    <n v="0"/>
    <n v="13"/>
    <n v="13"/>
    <n v="0"/>
    <n v="0"/>
    <n v="0"/>
    <n v="0"/>
    <n v="0"/>
    <n v="113"/>
    <n v="2"/>
    <n v="0.86599999999999999"/>
    <m/>
    <m/>
  </r>
  <r>
    <n v="2014"/>
    <d v="2014-11-10T00:00:00"/>
    <x v="2"/>
    <n v="15.5"/>
    <x v="0"/>
    <n v="364"/>
    <n v="0"/>
    <n v="0"/>
    <n v="0"/>
    <n v="0"/>
    <n v="0"/>
    <n v="0"/>
    <n v="0"/>
    <n v="24"/>
    <n v="0"/>
    <n v="0"/>
    <n v="0"/>
    <n v="0"/>
    <n v="0"/>
    <n v="388"/>
    <n v="2"/>
    <n v="1.6758241758241759"/>
    <m/>
    <m/>
  </r>
  <r>
    <n v="2014"/>
    <d v="2014-11-10T00:00:00"/>
    <x v="1"/>
    <n v="15.5"/>
    <x v="1"/>
    <n v="15"/>
    <n v="0"/>
    <n v="0"/>
    <n v="0"/>
    <n v="0"/>
    <n v="0"/>
    <n v="0"/>
    <n v="0"/>
    <n v="11"/>
    <n v="0"/>
    <n v="0"/>
    <n v="0"/>
    <n v="0"/>
    <n v="0"/>
    <n v="26"/>
    <n v="2"/>
    <n v="1.6666666666666667"/>
    <m/>
    <m/>
  </r>
  <r>
    <n v="2015"/>
    <d v="2015-10-09T00:00:00"/>
    <x v="2"/>
    <n v="22.25"/>
    <x v="0"/>
    <n v="480"/>
    <n v="0"/>
    <n v="0"/>
    <n v="0"/>
    <n v="0"/>
    <n v="0"/>
    <n v="0"/>
    <n v="0"/>
    <n v="0"/>
    <n v="1"/>
    <n v="0"/>
    <n v="0"/>
    <n v="0"/>
    <n v="1"/>
    <n v="481"/>
    <n v="3"/>
    <n v="1.8333333333333333"/>
    <n v="12"/>
    <n v="1"/>
  </r>
  <r>
    <n v="2015"/>
    <d v="2015-10-09T00:00:00"/>
    <x v="1"/>
    <n v="21.75"/>
    <x v="1"/>
    <n v="189"/>
    <n v="0"/>
    <n v="0"/>
    <n v="0"/>
    <n v="0"/>
    <n v="0"/>
    <n v="0"/>
    <n v="1"/>
    <n v="0"/>
    <n v="0"/>
    <n v="0"/>
    <n v="0"/>
    <n v="0"/>
    <n v="0"/>
    <n v="190"/>
    <n v="2"/>
    <n v="2.3280423280423279"/>
    <m/>
    <m/>
  </r>
  <r>
    <n v="2016"/>
    <d v="2016-11-08T00:00:00"/>
    <x v="2"/>
    <n v="20.5"/>
    <x v="0"/>
    <n v="235"/>
    <n v="0"/>
    <n v="0"/>
    <n v="0"/>
    <n v="0"/>
    <n v="0"/>
    <n v="13"/>
    <n v="0"/>
    <n v="0"/>
    <n v="0"/>
    <n v="0"/>
    <n v="0"/>
    <n v="0"/>
    <n v="0"/>
    <n v="248"/>
    <n v="2"/>
    <n v="2"/>
    <m/>
    <m/>
  </r>
  <r>
    <n v="2016"/>
    <d v="2016-11-08T00:00:00"/>
    <x v="1"/>
    <n v="20.5"/>
    <x v="1"/>
    <n v="39"/>
    <n v="0"/>
    <n v="0"/>
    <n v="0"/>
    <n v="0"/>
    <n v="0"/>
    <n v="13"/>
    <n v="0"/>
    <n v="0"/>
    <n v="0"/>
    <n v="0"/>
    <n v="0"/>
    <n v="0"/>
    <n v="0"/>
    <n v="52"/>
    <n v="2"/>
    <n v="1.5384615384615385"/>
    <m/>
    <m/>
  </r>
  <r>
    <n v="2017"/>
    <d v="2017-11-04T00:00:00"/>
    <x v="2"/>
    <n v="6.5"/>
    <x v="0"/>
    <n v="103"/>
    <n v="0"/>
    <n v="0"/>
    <n v="0"/>
    <n v="0"/>
    <n v="0"/>
    <n v="0"/>
    <n v="0"/>
    <n v="0"/>
    <n v="0"/>
    <n v="0"/>
    <n v="0"/>
    <n v="0"/>
    <n v="0"/>
    <n v="103"/>
    <n v="1"/>
    <n v="1.6990291262135921"/>
    <m/>
    <m/>
  </r>
  <r>
    <n v="2017"/>
    <d v="2017-11-04T00:00:00"/>
    <x v="1"/>
    <n v="6.5"/>
    <x v="1"/>
    <n v="1"/>
    <n v="0"/>
    <n v="0"/>
    <n v="0"/>
    <n v="0"/>
    <n v="0"/>
    <n v="3"/>
    <n v="0"/>
    <n v="0"/>
    <n v="0"/>
    <n v="0"/>
    <n v="0"/>
    <n v="0"/>
    <n v="0"/>
    <n v="4"/>
    <n v="2"/>
    <n v="2"/>
    <m/>
    <m/>
  </r>
  <r>
    <n v="2018"/>
    <d v="2018-11-05T00:00:00"/>
    <x v="2"/>
    <n v="24.5"/>
    <x v="0"/>
    <n v="216"/>
    <n v="0"/>
    <n v="0"/>
    <n v="0"/>
    <n v="0"/>
    <n v="0"/>
    <n v="0"/>
    <n v="14"/>
    <n v="14"/>
    <n v="1"/>
    <n v="0"/>
    <n v="0"/>
    <n v="0"/>
    <n v="0"/>
    <n v="231"/>
    <n v="3"/>
    <n v="3.0092592592592591"/>
    <m/>
    <n v="1"/>
  </r>
  <r>
    <n v="2018"/>
    <d v="2018-11-05T00:00:00"/>
    <x v="1"/>
    <n v="24.5"/>
    <x v="1"/>
    <n v="245"/>
    <n v="0"/>
    <n v="0"/>
    <n v="0"/>
    <n v="0"/>
    <n v="0"/>
    <n v="0"/>
    <n v="46"/>
    <n v="46"/>
    <n v="1"/>
    <n v="0"/>
    <n v="2"/>
    <n v="0"/>
    <n v="0"/>
    <n v="294"/>
    <n v="4"/>
    <n v="2.6326530612244898"/>
    <m/>
    <n v="1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42">
  <r>
    <n v="1998"/>
    <d v="1998-05-22T00:00:00"/>
    <s v="Trap 2"/>
    <m/>
    <x v="0"/>
    <x v="0"/>
    <m/>
    <m/>
    <m/>
    <n v="34"/>
    <m/>
    <m/>
    <m/>
    <m/>
    <m/>
    <m/>
    <m/>
    <m/>
    <m/>
  </r>
  <r>
    <n v="1998"/>
    <d v="1998-05-22T00:00:00"/>
    <s v="Trap 3"/>
    <m/>
    <x v="1"/>
    <x v="1"/>
    <m/>
    <m/>
    <m/>
    <n v="1"/>
    <m/>
    <m/>
    <m/>
    <m/>
    <m/>
    <m/>
    <m/>
    <m/>
    <m/>
  </r>
  <r>
    <n v="2000"/>
    <d v="2000-11-16T00:00:00"/>
    <s v="Trap 1"/>
    <m/>
    <x v="0"/>
    <x v="2"/>
    <m/>
    <m/>
    <m/>
    <m/>
    <m/>
    <m/>
    <m/>
    <n v="9"/>
    <n v="15"/>
    <m/>
    <m/>
    <m/>
    <m/>
  </r>
  <r>
    <n v="2000"/>
    <d v="2000-11-16T00:00:00"/>
    <s v="Trap 2"/>
    <m/>
    <x v="0"/>
    <x v="3"/>
    <m/>
    <m/>
    <m/>
    <m/>
    <m/>
    <m/>
    <m/>
    <m/>
    <n v="2"/>
    <m/>
    <m/>
    <m/>
    <m/>
  </r>
  <r>
    <n v="2000"/>
    <d v="2000-11-16T00:00:00"/>
    <s v="Trap 3"/>
    <m/>
    <x v="1"/>
    <x v="4"/>
    <m/>
    <m/>
    <m/>
    <m/>
    <m/>
    <m/>
    <m/>
    <m/>
    <m/>
    <m/>
    <m/>
    <m/>
    <m/>
  </r>
  <r>
    <n v="2000"/>
    <d v="2000-11-16T00:00:00"/>
    <s v="Trap 4"/>
    <m/>
    <x v="1"/>
    <x v="5"/>
    <m/>
    <m/>
    <m/>
    <m/>
    <m/>
    <m/>
    <m/>
    <n v="3"/>
    <n v="2"/>
    <m/>
    <m/>
    <m/>
    <m/>
  </r>
  <r>
    <n v="2000"/>
    <d v="2000-11-17T00:00:00"/>
    <s v="Trap 1"/>
    <m/>
    <x v="0"/>
    <x v="6"/>
    <m/>
    <m/>
    <m/>
    <m/>
    <m/>
    <m/>
    <m/>
    <n v="4"/>
    <n v="4"/>
    <m/>
    <m/>
    <m/>
    <m/>
  </r>
  <r>
    <n v="2000"/>
    <d v="2000-11-17T00:00:00"/>
    <s v="Trap 2"/>
    <m/>
    <x v="0"/>
    <x v="7"/>
    <m/>
    <m/>
    <m/>
    <m/>
    <m/>
    <m/>
    <m/>
    <n v="1"/>
    <m/>
    <m/>
    <m/>
    <m/>
    <m/>
  </r>
  <r>
    <n v="2000"/>
    <d v="2000-11-17T00:00:00"/>
    <s v="Trap 3"/>
    <m/>
    <x v="1"/>
    <x v="1"/>
    <m/>
    <m/>
    <m/>
    <m/>
    <m/>
    <m/>
    <m/>
    <n v="2"/>
    <n v="15"/>
    <m/>
    <m/>
    <m/>
    <m/>
  </r>
  <r>
    <n v="2000"/>
    <d v="2000-11-17T00:00:00"/>
    <s v="Trap 4"/>
    <m/>
    <x v="1"/>
    <x v="8"/>
    <m/>
    <m/>
    <m/>
    <m/>
    <m/>
    <m/>
    <m/>
    <n v="5"/>
    <m/>
    <n v="5"/>
    <m/>
    <m/>
    <m/>
  </r>
  <r>
    <n v="2002"/>
    <d v="2002-02-07T00:00:00"/>
    <s v="Trap 1"/>
    <m/>
    <x v="0"/>
    <x v="2"/>
    <m/>
    <m/>
    <m/>
    <m/>
    <m/>
    <m/>
    <m/>
    <m/>
    <m/>
    <m/>
    <m/>
    <m/>
    <m/>
  </r>
  <r>
    <n v="2002"/>
    <d v="2002-02-07T00:00:00"/>
    <s v="Trap 2"/>
    <m/>
    <x v="0"/>
    <x v="9"/>
    <m/>
    <m/>
    <m/>
    <m/>
    <m/>
    <m/>
    <m/>
    <m/>
    <m/>
    <m/>
    <m/>
    <m/>
    <m/>
  </r>
  <r>
    <n v="2002"/>
    <d v="2002-02-07T00:00:00"/>
    <s v="Trap 3"/>
    <m/>
    <x v="1"/>
    <x v="10"/>
    <m/>
    <m/>
    <m/>
    <m/>
    <m/>
    <m/>
    <m/>
    <m/>
    <m/>
    <m/>
    <m/>
    <m/>
    <m/>
  </r>
  <r>
    <n v="2002"/>
    <d v="2002-02-07T00:00:00"/>
    <s v="Trap 4"/>
    <m/>
    <x v="1"/>
    <x v="4"/>
    <m/>
    <m/>
    <m/>
    <m/>
    <m/>
    <m/>
    <m/>
    <m/>
    <m/>
    <m/>
    <m/>
    <m/>
    <m/>
  </r>
  <r>
    <n v="2007"/>
    <d v="2007-05-10T00:00:00"/>
    <s v="Trap 1"/>
    <s v="3 hrs"/>
    <x v="0"/>
    <x v="11"/>
    <m/>
    <m/>
    <m/>
    <m/>
    <m/>
    <m/>
    <m/>
    <n v="3"/>
    <n v="9"/>
    <m/>
    <n v="12"/>
    <m/>
    <m/>
  </r>
  <r>
    <n v="2007"/>
    <d v="2007-05-10T00:00:00"/>
    <s v="Trap 3"/>
    <m/>
    <x v="1"/>
    <x v="12"/>
    <m/>
    <m/>
    <m/>
    <m/>
    <m/>
    <m/>
    <m/>
    <m/>
    <m/>
    <m/>
    <m/>
    <m/>
    <m/>
  </r>
  <r>
    <n v="2007"/>
    <d v="2007-11-05T00:00:00"/>
    <s v="Trap 1"/>
    <n v="19.5"/>
    <x v="0"/>
    <x v="13"/>
    <m/>
    <m/>
    <m/>
    <m/>
    <m/>
    <m/>
    <m/>
    <n v="5"/>
    <n v="4"/>
    <m/>
    <m/>
    <m/>
    <m/>
  </r>
  <r>
    <n v="2007"/>
    <d v="2007-11-05T00:00:00"/>
    <s v="Trap 3"/>
    <n v="19.5"/>
    <x v="1"/>
    <x v="1"/>
    <m/>
    <m/>
    <m/>
    <m/>
    <m/>
    <m/>
    <m/>
    <n v="136"/>
    <m/>
    <m/>
    <n v="19"/>
    <m/>
    <m/>
  </r>
  <r>
    <n v="2008"/>
    <d v="2008-10-10T00:00:00"/>
    <s v="Trap 1"/>
    <m/>
    <x v="0"/>
    <x v="14"/>
    <m/>
    <m/>
    <m/>
    <m/>
    <m/>
    <m/>
    <m/>
    <n v="6"/>
    <n v="4"/>
    <m/>
    <m/>
    <m/>
    <m/>
  </r>
  <r>
    <n v="2008"/>
    <d v="2008-10-10T00:00:00"/>
    <s v="Trap 3"/>
    <m/>
    <x v="1"/>
    <x v="15"/>
    <m/>
    <m/>
    <m/>
    <m/>
    <m/>
    <m/>
    <m/>
    <n v="9"/>
    <m/>
    <m/>
    <m/>
    <m/>
    <m/>
  </r>
  <r>
    <n v="2009"/>
    <d v="2009-11-05T00:00:00"/>
    <s v="Trap 2"/>
    <n v="22.5"/>
    <x v="0"/>
    <x v="16"/>
    <m/>
    <m/>
    <m/>
    <m/>
    <m/>
    <n v="2"/>
    <n v="5"/>
    <n v="7"/>
    <m/>
    <m/>
    <m/>
    <m/>
    <m/>
  </r>
  <r>
    <n v="2009"/>
    <d v="2009-11-05T00:00:00"/>
    <s v="Trap 3"/>
    <n v="22.5"/>
    <x v="1"/>
    <x v="17"/>
    <m/>
    <m/>
    <m/>
    <m/>
    <m/>
    <n v="14"/>
    <m/>
    <n v="14"/>
    <m/>
    <m/>
    <m/>
    <m/>
    <m/>
  </r>
  <r>
    <n v="2010"/>
    <d v="2010-10-21T00:00:00"/>
    <s v="Trap 1"/>
    <n v="21"/>
    <x v="0"/>
    <x v="18"/>
    <m/>
    <m/>
    <m/>
    <m/>
    <m/>
    <m/>
    <m/>
    <m/>
    <n v="2"/>
    <m/>
    <m/>
    <m/>
    <m/>
  </r>
  <r>
    <n v="2010"/>
    <d v="2010-10-21T00:00:00"/>
    <s v="Trap 3"/>
    <n v="21"/>
    <x v="1"/>
    <x v="19"/>
    <m/>
    <m/>
    <m/>
    <m/>
    <m/>
    <m/>
    <n v="28"/>
    <n v="28"/>
    <n v="1"/>
    <m/>
    <n v="62"/>
    <m/>
    <m/>
  </r>
  <r>
    <n v="2011"/>
    <d v="2011-11-04T00:00:00"/>
    <s v="Trap 1"/>
    <n v="21"/>
    <x v="0"/>
    <x v="20"/>
    <m/>
    <m/>
    <m/>
    <m/>
    <m/>
    <n v="1"/>
    <n v="25"/>
    <n v="26"/>
    <n v="1"/>
    <m/>
    <n v="1"/>
    <m/>
    <m/>
  </r>
  <r>
    <n v="2011"/>
    <d v="2011-11-04T00:00:00"/>
    <s v="Trap 2"/>
    <n v="21"/>
    <x v="0"/>
    <x v="4"/>
    <m/>
    <m/>
    <m/>
    <m/>
    <m/>
    <n v="3"/>
    <m/>
    <n v="3"/>
    <m/>
    <m/>
    <m/>
    <m/>
    <m/>
  </r>
  <r>
    <n v="2011"/>
    <d v="2011-11-04T00:00:00"/>
    <s v="Trap 3"/>
    <n v="21"/>
    <x v="1"/>
    <x v="21"/>
    <m/>
    <m/>
    <m/>
    <m/>
    <m/>
    <m/>
    <n v="209"/>
    <n v="209"/>
    <n v="1"/>
    <m/>
    <n v="1"/>
    <m/>
    <m/>
  </r>
  <r>
    <n v="2011"/>
    <d v="2011-11-04T00:00:00"/>
    <s v="Trap 4"/>
    <n v="21"/>
    <x v="1"/>
    <x v="22"/>
    <m/>
    <m/>
    <m/>
    <m/>
    <m/>
    <n v="16"/>
    <m/>
    <n v="16"/>
    <m/>
    <m/>
    <m/>
    <m/>
    <m/>
  </r>
  <r>
    <n v="2012"/>
    <d v="2012-11-09T00:00:00"/>
    <s v="Trap 1"/>
    <n v="21.5"/>
    <x v="0"/>
    <x v="23"/>
    <m/>
    <m/>
    <m/>
    <m/>
    <m/>
    <n v="83"/>
    <m/>
    <n v="83"/>
    <n v="3"/>
    <m/>
    <m/>
    <n v="1"/>
    <m/>
  </r>
  <r>
    <n v="2012"/>
    <d v="2012-11-09T00:00:00"/>
    <s v="Trap 3"/>
    <n v="21.5"/>
    <x v="1"/>
    <x v="24"/>
    <m/>
    <m/>
    <m/>
    <m/>
    <m/>
    <n v="84"/>
    <m/>
    <n v="84"/>
    <m/>
    <m/>
    <m/>
    <n v="53"/>
    <m/>
  </r>
  <r>
    <n v="2013"/>
    <d v="2013-10-15T00:00:00"/>
    <s v="Trap 1"/>
    <n v="20"/>
    <x v="0"/>
    <x v="17"/>
    <m/>
    <m/>
    <m/>
    <m/>
    <m/>
    <m/>
    <n v="4"/>
    <n v="4"/>
    <n v="2"/>
    <m/>
    <m/>
    <m/>
    <m/>
  </r>
  <r>
    <n v="2013"/>
    <d v="2013-10-15T00:00:00"/>
    <s v="Trap 3"/>
    <n v="20"/>
    <x v="1"/>
    <x v="25"/>
    <m/>
    <m/>
    <m/>
    <m/>
    <m/>
    <m/>
    <n v="13"/>
    <n v="13"/>
    <m/>
    <m/>
    <m/>
    <m/>
    <m/>
  </r>
  <r>
    <n v="2014"/>
    <d v="2014-11-10T00:00:00"/>
    <s v="Trap 1"/>
    <n v="15.5"/>
    <x v="0"/>
    <x v="26"/>
    <m/>
    <m/>
    <m/>
    <m/>
    <m/>
    <m/>
    <m/>
    <n v="24"/>
    <m/>
    <m/>
    <m/>
    <m/>
    <m/>
  </r>
  <r>
    <n v="2014"/>
    <d v="2014-11-10T00:00:00"/>
    <s v="Trap 3"/>
    <n v="15.5"/>
    <x v="1"/>
    <x v="2"/>
    <m/>
    <m/>
    <m/>
    <m/>
    <m/>
    <m/>
    <m/>
    <n v="11"/>
    <m/>
    <m/>
    <m/>
    <m/>
    <m/>
  </r>
  <r>
    <n v="2015"/>
    <d v="2015-10-09T00:00:00"/>
    <s v="Trap 1"/>
    <n v="22.25"/>
    <x v="0"/>
    <x v="27"/>
    <m/>
    <m/>
    <m/>
    <m/>
    <m/>
    <m/>
    <m/>
    <m/>
    <n v="1"/>
    <m/>
    <m/>
    <m/>
    <n v="1"/>
  </r>
  <r>
    <n v="2015"/>
    <d v="2015-10-09T00:00:00"/>
    <s v="Trap 3"/>
    <n v="21.75"/>
    <x v="1"/>
    <x v="28"/>
    <m/>
    <m/>
    <m/>
    <m/>
    <m/>
    <m/>
    <n v="1"/>
    <m/>
    <m/>
    <m/>
    <m/>
    <m/>
    <m/>
  </r>
  <r>
    <n v="2016"/>
    <d v="2016-11-08T00:00:00"/>
    <s v="Trap 1"/>
    <n v="20.5"/>
    <x v="0"/>
    <x v="29"/>
    <m/>
    <m/>
    <m/>
    <m/>
    <m/>
    <n v="13"/>
    <m/>
    <m/>
    <m/>
    <m/>
    <m/>
    <m/>
    <m/>
  </r>
  <r>
    <n v="2016"/>
    <d v="2016-11-08T00:00:00"/>
    <s v="Trap 3"/>
    <n v="20.5"/>
    <x v="1"/>
    <x v="30"/>
    <m/>
    <m/>
    <m/>
    <m/>
    <m/>
    <n v="13"/>
    <m/>
    <m/>
    <m/>
    <m/>
    <m/>
    <m/>
    <m/>
  </r>
  <r>
    <n v="2017"/>
    <d v="2017-11-04T00:00:00"/>
    <s v="Trap 1"/>
    <n v="6.5"/>
    <x v="0"/>
    <x v="31"/>
    <m/>
    <m/>
    <m/>
    <m/>
    <m/>
    <m/>
    <m/>
    <m/>
    <m/>
    <m/>
    <m/>
    <m/>
    <m/>
  </r>
  <r>
    <n v="2017"/>
    <d v="2017-11-04T00:00:00"/>
    <s v="Trap 3"/>
    <n v="6.5"/>
    <x v="1"/>
    <x v="12"/>
    <m/>
    <m/>
    <m/>
    <m/>
    <m/>
    <n v="3"/>
    <m/>
    <m/>
    <m/>
    <m/>
    <m/>
    <m/>
    <m/>
  </r>
  <r>
    <n v="2018"/>
    <d v="2018-11-05T00:00:00"/>
    <s v="Trap 1"/>
    <n v="24.5"/>
    <x v="0"/>
    <x v="32"/>
    <m/>
    <m/>
    <m/>
    <m/>
    <m/>
    <m/>
    <n v="14"/>
    <n v="14"/>
    <n v="1"/>
    <m/>
    <m/>
    <m/>
    <m/>
  </r>
  <r>
    <n v="2018"/>
    <d v="2018-11-05T00:00:00"/>
    <s v="Trap 3"/>
    <n v="24.5"/>
    <x v="1"/>
    <x v="33"/>
    <m/>
    <m/>
    <m/>
    <m/>
    <m/>
    <m/>
    <n v="46"/>
    <n v="46"/>
    <n v="1"/>
    <m/>
    <n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3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25:B30" firstHeaderRow="1" firstDataRow="1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-2"/>
  </rowFields>
  <rowItems count="5">
    <i>
      <x/>
    </i>
    <i i="1">
      <x v="1"/>
    </i>
    <i i="2">
      <x v="2"/>
    </i>
    <i i="3">
      <x v="3"/>
    </i>
    <i i="4">
      <x v="4"/>
    </i>
  </rowItems>
  <colItems count="1">
    <i/>
  </colItems>
  <dataFields count="5">
    <dataField name="Sum of Mummichog" fld="5" baseField="0" baseItem="0"/>
    <dataField name="Sum of Silverside" fld="9" baseField="0" baseItem="0"/>
    <dataField name="Sum of Shrimp" fld="13" baseField="0" baseItem="0"/>
    <dataField name="Sum of Jonah Crab" fld="15" baseField="0" baseItem="0"/>
    <dataField name="Sum of Comb Jelly" fld="17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ivotTable5" cacheId="3" dataOnRows="1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temPrintTitles="1" indent="0" compact="0" compactData="0" gridDropZones="1">
  <location ref="H14:K16" firstHeaderRow="1" firstDataRow="2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Items count="1">
    <i/>
  </rowItems>
  <colFields count="1">
    <field x="4"/>
  </colFields>
  <colItems count="3">
    <i>
      <x/>
    </i>
    <i>
      <x v="1"/>
    </i>
    <i t="grand">
      <x/>
    </i>
  </colItems>
  <dataFields count="1">
    <dataField name="Average of Mummichog" fld="5" subtotal="average" baseField="0" baseItem="0"/>
  </dataFields>
  <formats count="1">
    <format dxfId="5">
      <pivotArea outline="0" fieldPosition="0"/>
    </format>
  </formats>
  <pivotTableStyleInfo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PivotTable8" cacheId="0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124:Q128" firstHeaderRow="1" firstDataRow="2" firstDataCol="1"/>
  <pivotFields count="22">
    <pivotField axis="axisCol" compact="0" outline="0" subtotalTop="0" showAll="0" includeNewItemsIn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Average of Comb Jelly" fld="17" subtotal="average" baseField="0" baseItem="0"/>
  </dataFields>
  <pivotTableStyleInfo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PivotTable9" cacheId="1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74:Q78" firstHeaderRow="1" firstDataRow="2" firstDataCol="1"/>
  <pivotFields count="22">
    <pivotField axis="axisCol" compact="0" outline="0" subtotalTop="0" showAll="0" includeNewItemsIn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m="1" x="3"/>
        <item x="0"/>
        <item m="1" x="2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 v="1"/>
    </i>
    <i>
      <x v="3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Average of Shrimp" fld="13" subtotal="average" baseField="0" baseItem="0"/>
  </dataFields>
  <pivotTableStyleInfo showRowHeaders="1" showColHeaders="1" showRowStripes="0" showColStripes="0" showLastColumn="1"/>
</pivotTableDefinition>
</file>

<file path=xl/pivotTables/pivotTable13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:B9" firstHeaderRow="2" firstDataRow="2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axis="axisRow" compact="0" outline="0" subtotalTop="0" showAll="0" includeNewItemsInFilter="1">
      <items count="5">
        <item x="2"/>
        <item x="0"/>
        <item x="1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verage of Mummichog" fld="5" subtotal="average" baseField="0" baseItem="0"/>
  </dataFields>
  <formats count="1">
    <format dxfId="6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3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N3:O7" firstHeaderRow="2" firstDataRow="2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Items count="1">
    <i/>
  </colItems>
  <dataFields count="1">
    <dataField name="Average of Vol. Mummichog" fld="21" subtotal="average" baseField="0" baseItem="0" numFmtId="2"/>
  </dataFields>
  <formats count="2">
    <format dxfId="2">
      <pivotArea outline="0" fieldPosition="0"/>
    </format>
    <format dxfId="1">
      <pivotArea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4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32:H33" firstHeaderRow="1" firstDataRow="1" firstDataCol="0"/>
  <pivotFields count="19">
    <pivotField showAll="0"/>
    <pivotField numFmtId="14" showAll="0"/>
    <pivotField showAll="0"/>
    <pivotField showAll="0"/>
    <pivotField dataField="1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Items count="1">
    <i/>
  </rowItems>
  <colItems count="1">
    <i/>
  </colItems>
  <dataFields count="1">
    <dataField name="Count of Area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0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59:Q63" firstHeaderRow="1" firstDataRow="2" firstDataCol="1"/>
  <pivotFields count="22">
    <pivotField axis="axisCol" compact="0" outline="0" subtotalTop="0" showAll="0" includeNewItemsIn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Average of Mummichog" fld="5" subtotal="average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3" dataOnRows="1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temPrintTitles="1" indent="0" compact="0" compactData="0" gridDropZones="1">
  <location ref="A13:B20" firstHeaderRow="1" firstDataRow="1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-2"/>
  </rowFields>
  <row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rowItems>
  <colItems count="1">
    <i/>
  </colItems>
  <dataFields count="7">
    <dataField name="Sum of Mummichog" fld="5" baseField="0" baseItem="0"/>
    <dataField name="Sum of Silverside" fld="9" baseField="0" baseItem="0"/>
    <dataField name="Sum of Shrimp" fld="13" baseField="0" baseItem="0"/>
    <dataField name="Sum of Jonah Crab" fld="15" baseField="0" baseItem="0"/>
    <dataField name="Sum of Mud snail" fld="16" baseField="0" baseItem="0"/>
    <dataField name="Sum of Comb Jelly" fld="17" baseField="0" baseItem="0"/>
    <dataField name="Sum of American Eel" fld="18" baseField="0" baseItem="0"/>
  </dataFields>
  <formats count="1">
    <format dxfId="3">
      <pivotArea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4" cacheId="3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H3:I9" firstHeaderRow="2" firstDataRow="2" firstDataCol="1"/>
  <pivotFields count="24">
    <pivotField compact="0" outline="0" subtotalTop="0" showAll="0" includeNewItemsInFilter="1" defaultSubtotal="0"/>
    <pivotField compact="0" outline="0" subtotalTop="0" showAll="0" includeNewItemsInFilter="1"/>
    <pivotField axis="axisRow" compact="0" outline="0" subtotalTop="0" showAll="0" includeNewItemsInFilter="1">
      <items count="5">
        <item x="2"/>
        <item x="0"/>
        <item x="1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verage of Vol. Mummichog" fld="21" subtotal="average" baseField="0" baseItem="0"/>
  </dataFields>
  <formats count="1">
    <format dxfId="4">
      <pivotArea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0" cacheId="2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6:B45" firstHeaderRow="1" firstDataRow="1" firstDataCol="1"/>
  <pivotFields count="24"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-2"/>
  </rowFields>
  <row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rowItems>
  <colItems count="1">
    <i/>
  </colItems>
  <dataFields count="9">
    <dataField name="Count of Mummichog" fld="5" subtotal="count" baseField="0" baseItem="0"/>
    <dataField name="Count of Silverside" fld="9" subtotal="count" baseField="0" baseItem="0"/>
    <dataField name="Count of Green Crab" fld="14" subtotal="count" baseField="0" baseItem="0"/>
    <dataField name="Count of Shrimp" fld="13" subtotal="count" baseField="0" baseItem="0"/>
    <dataField name="Count of Jonah Crab" fld="15" subtotal="count" baseField="0" baseItem="0"/>
    <dataField name="Count of mud snail" fld="16" subtotal="count" baseField="0" baseItem="0"/>
    <dataField name="Count of Comb Jelly" fld="17" subtotal="count" baseField="0" baseItem="0"/>
    <dataField name="Count of American Eel" fld="18" subtotal="count" baseField="0" baseItem="0"/>
    <dataField name="Count of Area" fld="4" subtotal="count" baseField="0" baseItem="0"/>
  </dataField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12" cacheId="0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90:Q94" firstHeaderRow="1" firstDataRow="2" firstDataCol="1"/>
  <pivotFields count="22">
    <pivotField axis="axisCol" compact="0" outline="0" subtotalTop="0" showAll="0" includeNewItemsIn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 of Green Crab" fld="14" baseField="0" baseItem="0"/>
  </dataField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13" cacheId="0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111:Q115" firstHeaderRow="1" firstDataRow="2" firstDataCol="1"/>
  <pivotFields count="22">
    <pivotField axis="axisCol" compact="0" outline="0" subtotalTop="0" showAll="0" includeNewItemsIn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Average of Mud snail" fld="16" subtotal="average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76"/>
  <sheetViews>
    <sheetView tabSelected="1" workbookViewId="0">
      <pane xSplit="3" ySplit="7" topLeftCell="D26" activePane="bottomRight" state="frozenSplit"/>
      <selection pane="topRight" activeCell="C1" sqref="C1"/>
      <selection pane="bottomLeft" activeCell="A8" sqref="A8"/>
      <selection pane="bottomRight" activeCell="T48" sqref="T48:T49"/>
    </sheetView>
  </sheetViews>
  <sheetFormatPr defaultColWidth="8.85546875" defaultRowHeight="12.75" x14ac:dyDescent="0.2"/>
  <cols>
    <col min="2" max="2" width="11.85546875" style="3" customWidth="1"/>
    <col min="3" max="4" width="6.7109375" customWidth="1"/>
    <col min="5" max="5" width="11" bestFit="1" customWidth="1"/>
    <col min="6" max="6" width="4.140625" customWidth="1"/>
    <col min="7" max="7" width="4.42578125" customWidth="1"/>
    <col min="8" max="8" width="4.28515625" customWidth="1"/>
    <col min="9" max="10" width="4" customWidth="1"/>
    <col min="11" max="11" width="3.85546875" customWidth="1"/>
    <col min="12" max="12" width="7.140625" customWidth="1"/>
    <col min="13" max="13" width="6.42578125" customWidth="1"/>
    <col min="14" max="14" width="4.7109375" customWidth="1"/>
    <col min="15" max="19" width="5.28515625" customWidth="1"/>
    <col min="20" max="20" width="8.42578125" customWidth="1"/>
    <col min="21" max="21" width="9.85546875" customWidth="1"/>
    <col min="22" max="24" width="5.140625" customWidth="1"/>
    <col min="25" max="25" width="8.85546875" customWidth="1"/>
    <col min="26" max="26" width="7.140625" customWidth="1"/>
    <col min="27" max="27" width="25.42578125" customWidth="1"/>
  </cols>
  <sheetData>
    <row r="1" spans="1:26" ht="12.75" customHeight="1" x14ac:dyDescent="0.2">
      <c r="B1" s="13" t="s">
        <v>0</v>
      </c>
      <c r="F1" s="11" t="s">
        <v>1</v>
      </c>
      <c r="G1" s="8"/>
      <c r="H1" s="7"/>
      <c r="L1" t="s">
        <v>68</v>
      </c>
      <c r="O1">
        <f>SUM(F8:F400)</f>
        <v>4365</v>
      </c>
    </row>
    <row r="2" spans="1:26" x14ac:dyDescent="0.2">
      <c r="B2" s="3" t="s">
        <v>2</v>
      </c>
      <c r="G2" s="8"/>
      <c r="H2" s="7"/>
    </row>
    <row r="3" spans="1:26" x14ac:dyDescent="0.2">
      <c r="B3" s="3" t="s">
        <v>3</v>
      </c>
      <c r="G3" s="8"/>
      <c r="H3" s="7"/>
    </row>
    <row r="4" spans="1:26" x14ac:dyDescent="0.2">
      <c r="B4" s="3" t="s">
        <v>4</v>
      </c>
      <c r="G4" s="8"/>
      <c r="H4" s="7"/>
    </row>
    <row r="5" spans="1:26" x14ac:dyDescent="0.2">
      <c r="F5" s="11" t="s">
        <v>5</v>
      </c>
      <c r="V5" s="11" t="s">
        <v>6</v>
      </c>
      <c r="W5" s="11"/>
      <c r="X5" s="11"/>
    </row>
    <row r="6" spans="1:26" x14ac:dyDescent="0.2">
      <c r="G6" s="11" t="s">
        <v>7</v>
      </c>
    </row>
    <row r="7" spans="1:26" ht="39.75" customHeight="1" x14ac:dyDescent="0.2">
      <c r="A7" t="s">
        <v>54</v>
      </c>
      <c r="B7" s="6" t="s">
        <v>8</v>
      </c>
      <c r="C7" s="5" t="s">
        <v>9</v>
      </c>
      <c r="D7" s="4" t="s">
        <v>10</v>
      </c>
      <c r="E7" s="5" t="s">
        <v>11</v>
      </c>
      <c r="F7" s="12" t="s">
        <v>12</v>
      </c>
      <c r="G7" s="12" t="s">
        <v>13</v>
      </c>
      <c r="H7" s="12" t="s">
        <v>14</v>
      </c>
      <c r="I7" s="12" t="s">
        <v>15</v>
      </c>
      <c r="J7" s="12" t="s">
        <v>16</v>
      </c>
      <c r="K7" s="4" t="s">
        <v>17</v>
      </c>
      <c r="L7" s="4" t="s">
        <v>52</v>
      </c>
      <c r="M7" s="4" t="s">
        <v>62</v>
      </c>
      <c r="N7" s="12" t="s">
        <v>18</v>
      </c>
      <c r="O7" s="12" t="s">
        <v>44</v>
      </c>
      <c r="P7" s="12" t="s">
        <v>26</v>
      </c>
      <c r="Q7" s="12" t="s">
        <v>46</v>
      </c>
      <c r="R7" s="12" t="s">
        <v>69</v>
      </c>
      <c r="S7" s="12" t="s">
        <v>77</v>
      </c>
      <c r="T7" s="4" t="s">
        <v>19</v>
      </c>
      <c r="U7" s="4" t="s">
        <v>20</v>
      </c>
      <c r="V7" s="12" t="s">
        <v>27</v>
      </c>
      <c r="W7" s="12" t="s">
        <v>28</v>
      </c>
      <c r="X7" s="12" t="s">
        <v>29</v>
      </c>
      <c r="Y7" s="11" t="s">
        <v>21</v>
      </c>
      <c r="Z7" s="10"/>
    </row>
    <row r="8" spans="1:26" s="2" customFormat="1" x14ac:dyDescent="0.2">
      <c r="A8" s="2">
        <v>1998</v>
      </c>
      <c r="B8" s="14">
        <v>35937</v>
      </c>
      <c r="C8" s="2" t="s">
        <v>22</v>
      </c>
      <c r="E8" t="s">
        <v>58</v>
      </c>
      <c r="F8" s="2">
        <v>77</v>
      </c>
      <c r="G8" s="2">
        <v>0</v>
      </c>
      <c r="H8" s="2">
        <v>0</v>
      </c>
      <c r="I8" s="2">
        <v>0</v>
      </c>
      <c r="J8" s="2">
        <v>34</v>
      </c>
      <c r="K8" s="2">
        <v>0</v>
      </c>
      <c r="L8" s="24">
        <v>0</v>
      </c>
      <c r="M8" s="24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T8" s="2">
        <v>111</v>
      </c>
      <c r="U8" s="2">
        <v>2</v>
      </c>
    </row>
    <row r="9" spans="1:26" s="2" customFormat="1" x14ac:dyDescent="0.2">
      <c r="A9" s="2">
        <v>1998</v>
      </c>
      <c r="B9" s="14">
        <v>35937</v>
      </c>
      <c r="C9" s="2" t="s">
        <v>23</v>
      </c>
      <c r="E9" t="s">
        <v>59</v>
      </c>
      <c r="F9" s="2">
        <v>40</v>
      </c>
      <c r="G9" s="2">
        <v>0</v>
      </c>
      <c r="H9" s="2">
        <v>0</v>
      </c>
      <c r="I9" s="2">
        <v>0</v>
      </c>
      <c r="J9" s="2">
        <v>1</v>
      </c>
      <c r="K9" s="2">
        <v>0</v>
      </c>
      <c r="L9" s="24">
        <v>0</v>
      </c>
      <c r="M9" s="24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41</v>
      </c>
      <c r="U9" s="2">
        <v>2</v>
      </c>
    </row>
    <row r="10" spans="1:26" s="2" customFormat="1" x14ac:dyDescent="0.2">
      <c r="A10" s="2">
        <v>2000</v>
      </c>
      <c r="B10" s="14">
        <v>36846</v>
      </c>
      <c r="C10" s="2" t="s">
        <v>24</v>
      </c>
      <c r="E10" t="s">
        <v>58</v>
      </c>
      <c r="F10" s="2">
        <v>150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4">
        <v>0</v>
      </c>
      <c r="M10" s="24">
        <v>0</v>
      </c>
      <c r="N10" s="2">
        <v>9</v>
      </c>
      <c r="O10" s="2">
        <v>15</v>
      </c>
      <c r="P10" s="2">
        <v>0</v>
      </c>
      <c r="Q10" s="2">
        <v>0</v>
      </c>
      <c r="R10" s="2">
        <v>0</v>
      </c>
      <c r="S10" s="2">
        <v>0</v>
      </c>
      <c r="T10" s="2">
        <v>174</v>
      </c>
      <c r="U10" s="2">
        <v>3</v>
      </c>
      <c r="V10" s="2">
        <v>4.3</v>
      </c>
    </row>
    <row r="11" spans="1:26" s="2" customFormat="1" x14ac:dyDescent="0.2">
      <c r="A11" s="2">
        <v>2000</v>
      </c>
      <c r="B11" s="14">
        <v>36846</v>
      </c>
      <c r="C11" s="2" t="s">
        <v>22</v>
      </c>
      <c r="E11" t="s">
        <v>58</v>
      </c>
      <c r="F11" s="2">
        <v>297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4">
        <v>0</v>
      </c>
      <c r="M11" s="24">
        <v>0</v>
      </c>
      <c r="N11" s="2">
        <v>0</v>
      </c>
      <c r="O11" s="2">
        <v>2</v>
      </c>
      <c r="P11" s="2">
        <v>0</v>
      </c>
      <c r="Q11" s="2">
        <v>0</v>
      </c>
      <c r="R11" s="2">
        <v>0</v>
      </c>
      <c r="S11" s="2">
        <v>0</v>
      </c>
      <c r="T11" s="2">
        <v>299</v>
      </c>
      <c r="U11" s="2">
        <v>2</v>
      </c>
      <c r="V11" s="2">
        <v>2.89</v>
      </c>
    </row>
    <row r="12" spans="1:26" s="2" customFormat="1" x14ac:dyDescent="0.2">
      <c r="A12" s="2">
        <v>2000</v>
      </c>
      <c r="B12" s="14">
        <v>36846</v>
      </c>
      <c r="C12" s="2" t="s">
        <v>23</v>
      </c>
      <c r="E12" t="s">
        <v>59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4">
        <v>0</v>
      </c>
      <c r="M12" s="24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</row>
    <row r="13" spans="1:26" s="2" customFormat="1" x14ac:dyDescent="0.2">
      <c r="A13" s="2">
        <v>2000</v>
      </c>
      <c r="B13" s="14">
        <v>36846</v>
      </c>
      <c r="C13" s="2" t="s">
        <v>25</v>
      </c>
      <c r="E13" t="s">
        <v>59</v>
      </c>
      <c r="F13" s="2">
        <v>54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4">
        <v>0</v>
      </c>
      <c r="M13" s="24">
        <v>0</v>
      </c>
      <c r="N13" s="2">
        <v>3</v>
      </c>
      <c r="O13" s="2">
        <v>2</v>
      </c>
      <c r="P13" s="2">
        <v>0</v>
      </c>
      <c r="Q13" s="2">
        <v>0</v>
      </c>
      <c r="R13" s="2">
        <v>0</v>
      </c>
      <c r="S13" s="2">
        <v>0</v>
      </c>
      <c r="T13" s="2">
        <v>59</v>
      </c>
      <c r="U13" s="2">
        <v>3</v>
      </c>
      <c r="V13" s="2">
        <v>1.8</v>
      </c>
    </row>
    <row r="14" spans="1:26" s="2" customFormat="1" x14ac:dyDescent="0.2">
      <c r="A14" s="2">
        <v>2000</v>
      </c>
      <c r="B14" s="14">
        <v>36847</v>
      </c>
      <c r="C14" s="2" t="s">
        <v>24</v>
      </c>
      <c r="E14" t="s">
        <v>58</v>
      </c>
      <c r="F14" s="2">
        <v>151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4">
        <v>0</v>
      </c>
      <c r="M14" s="24">
        <v>0</v>
      </c>
      <c r="N14" s="2">
        <v>4</v>
      </c>
      <c r="O14" s="2">
        <v>4</v>
      </c>
      <c r="P14" s="2">
        <v>0</v>
      </c>
      <c r="Q14" s="2">
        <v>0</v>
      </c>
      <c r="R14" s="2">
        <v>0</v>
      </c>
      <c r="S14" s="2">
        <v>0</v>
      </c>
      <c r="T14" s="2">
        <v>159</v>
      </c>
      <c r="U14" s="2">
        <v>3</v>
      </c>
      <c r="V14" s="2">
        <v>2.3199999999999998</v>
      </c>
    </row>
    <row r="15" spans="1:26" s="2" customFormat="1" x14ac:dyDescent="0.2">
      <c r="A15" s="2">
        <v>2000</v>
      </c>
      <c r="B15" s="14">
        <v>36847</v>
      </c>
      <c r="C15" s="2" t="s">
        <v>22</v>
      </c>
      <c r="E15" t="s">
        <v>58</v>
      </c>
      <c r="F15" s="2">
        <v>172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4">
        <v>0</v>
      </c>
      <c r="M15" s="24">
        <v>0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173</v>
      </c>
      <c r="U15" s="2">
        <v>2</v>
      </c>
      <c r="V15" s="2">
        <v>2.2999999999999998</v>
      </c>
    </row>
    <row r="16" spans="1:26" s="2" customFormat="1" x14ac:dyDescent="0.2">
      <c r="A16" s="2">
        <v>2000</v>
      </c>
      <c r="B16" s="14">
        <v>36847</v>
      </c>
      <c r="C16" s="2" t="s">
        <v>23</v>
      </c>
      <c r="E16" t="s">
        <v>59</v>
      </c>
      <c r="F16" s="2">
        <v>40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4">
        <v>0</v>
      </c>
      <c r="M16" s="24">
        <v>0</v>
      </c>
      <c r="N16" s="2">
        <v>2</v>
      </c>
      <c r="O16" s="2">
        <v>15</v>
      </c>
      <c r="P16" s="2">
        <v>0</v>
      </c>
      <c r="Q16" s="2">
        <v>0</v>
      </c>
      <c r="R16" s="2">
        <v>0</v>
      </c>
      <c r="S16" s="2">
        <v>0</v>
      </c>
      <c r="T16" s="2">
        <v>57</v>
      </c>
      <c r="U16" s="2">
        <v>3</v>
      </c>
      <c r="V16" s="2">
        <v>1.75</v>
      </c>
    </row>
    <row r="17" spans="1:28" s="2" customFormat="1" x14ac:dyDescent="0.2">
      <c r="A17" s="2">
        <v>2000</v>
      </c>
      <c r="B17" s="14">
        <v>36847</v>
      </c>
      <c r="C17" s="2" t="s">
        <v>25</v>
      </c>
      <c r="E17" t="s">
        <v>59</v>
      </c>
      <c r="F17" s="2">
        <v>26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4">
        <v>0</v>
      </c>
      <c r="M17" s="24">
        <v>0</v>
      </c>
      <c r="N17" s="2">
        <v>5</v>
      </c>
      <c r="O17" s="2">
        <v>0</v>
      </c>
      <c r="P17" s="2">
        <v>5</v>
      </c>
      <c r="Q17" s="2">
        <v>0</v>
      </c>
      <c r="R17" s="2">
        <v>0</v>
      </c>
      <c r="S17" s="2">
        <v>0</v>
      </c>
      <c r="T17" s="2">
        <v>36</v>
      </c>
      <c r="U17" s="2">
        <v>3</v>
      </c>
      <c r="V17" s="2">
        <v>1.7</v>
      </c>
    </row>
    <row r="18" spans="1:28" s="2" customFormat="1" x14ac:dyDescent="0.2">
      <c r="A18" s="24">
        <v>2002</v>
      </c>
      <c r="B18" s="14">
        <v>37294</v>
      </c>
      <c r="C18" s="2" t="s">
        <v>24</v>
      </c>
      <c r="E18" t="s">
        <v>58</v>
      </c>
      <c r="F18" s="2">
        <v>15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4">
        <v>0</v>
      </c>
      <c r="M18" s="24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15</v>
      </c>
      <c r="U18" s="2">
        <v>1</v>
      </c>
      <c r="V18" s="2">
        <v>0.8</v>
      </c>
    </row>
    <row r="19" spans="1:28" s="2" customFormat="1" x14ac:dyDescent="0.2">
      <c r="A19" s="24">
        <v>2002</v>
      </c>
      <c r="B19" s="14">
        <v>37294</v>
      </c>
      <c r="C19" s="2" t="s">
        <v>22</v>
      </c>
      <c r="E19" t="s">
        <v>58</v>
      </c>
      <c r="F19" s="2">
        <v>2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4">
        <v>0</v>
      </c>
      <c r="M19" s="24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2</v>
      </c>
      <c r="U19" s="2">
        <v>1</v>
      </c>
      <c r="V19" s="2">
        <v>1</v>
      </c>
    </row>
    <row r="20" spans="1:28" s="2" customFormat="1" x14ac:dyDescent="0.2">
      <c r="A20" s="24">
        <v>2002</v>
      </c>
      <c r="B20" s="14">
        <v>37294</v>
      </c>
      <c r="C20" s="2" t="s">
        <v>23</v>
      </c>
      <c r="E20" t="s">
        <v>59</v>
      </c>
      <c r="F20" s="2">
        <v>7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4">
        <v>0</v>
      </c>
      <c r="M20" s="24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7</v>
      </c>
      <c r="U20" s="2">
        <v>1</v>
      </c>
      <c r="V20" s="2">
        <v>1.3</v>
      </c>
    </row>
    <row r="21" spans="1:28" s="2" customFormat="1" x14ac:dyDescent="0.2">
      <c r="A21" s="24">
        <v>2002</v>
      </c>
      <c r="B21" s="14">
        <v>37294</v>
      </c>
      <c r="C21" s="2" t="s">
        <v>25</v>
      </c>
      <c r="E21" t="s">
        <v>59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4">
        <v>0</v>
      </c>
      <c r="M21" s="24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</row>
    <row r="22" spans="1:28" s="2" customFormat="1" x14ac:dyDescent="0.2">
      <c r="A22" s="24">
        <v>2007</v>
      </c>
      <c r="B22" s="14">
        <v>39212</v>
      </c>
      <c r="C22" s="2" t="s">
        <v>24</v>
      </c>
      <c r="D22" s="2" t="s">
        <v>45</v>
      </c>
      <c r="E22" t="s">
        <v>58</v>
      </c>
      <c r="F22" s="2">
        <v>3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4">
        <v>0</v>
      </c>
      <c r="M22" s="24">
        <v>0</v>
      </c>
      <c r="N22" s="2">
        <v>3</v>
      </c>
      <c r="O22" s="2">
        <v>9</v>
      </c>
      <c r="P22" s="2">
        <v>0</v>
      </c>
      <c r="Q22" s="2">
        <v>12</v>
      </c>
      <c r="R22" s="2">
        <v>0</v>
      </c>
      <c r="S22" s="2">
        <v>0</v>
      </c>
      <c r="T22" s="2">
        <v>27</v>
      </c>
      <c r="U22" s="2">
        <v>4</v>
      </c>
      <c r="V22" s="2">
        <v>4.67</v>
      </c>
      <c r="X22" s="2">
        <v>1.67</v>
      </c>
    </row>
    <row r="23" spans="1:28" s="2" customFormat="1" x14ac:dyDescent="0.2">
      <c r="A23" s="24">
        <v>2007</v>
      </c>
      <c r="B23" s="14">
        <v>39212</v>
      </c>
      <c r="C23" s="2" t="s">
        <v>23</v>
      </c>
      <c r="E23" t="s">
        <v>59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4">
        <v>0</v>
      </c>
      <c r="M23" s="24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1</v>
      </c>
      <c r="U23" s="2">
        <v>1</v>
      </c>
      <c r="V23" s="2">
        <v>1</v>
      </c>
    </row>
    <row r="24" spans="1:28" s="2" customFormat="1" x14ac:dyDescent="0.2">
      <c r="A24" s="24">
        <v>2007</v>
      </c>
      <c r="B24" s="23">
        <v>39391</v>
      </c>
      <c r="C24" s="2" t="s">
        <v>24</v>
      </c>
      <c r="D24">
        <v>19.5</v>
      </c>
      <c r="E24" t="s">
        <v>58</v>
      </c>
      <c r="F24" s="2">
        <v>46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4">
        <v>0</v>
      </c>
      <c r="M24" s="24">
        <v>0</v>
      </c>
      <c r="N24" s="2">
        <v>5</v>
      </c>
      <c r="O24" s="2">
        <v>4</v>
      </c>
      <c r="P24" s="2">
        <v>0</v>
      </c>
      <c r="Q24" s="2">
        <v>0</v>
      </c>
      <c r="R24" s="2">
        <v>0</v>
      </c>
      <c r="S24" s="2">
        <v>0</v>
      </c>
      <c r="T24">
        <f>SUM(F24:Q24)</f>
        <v>55</v>
      </c>
      <c r="U24" s="2">
        <v>3</v>
      </c>
      <c r="V24">
        <f>127/46</f>
        <v>2.7608695652173911</v>
      </c>
      <c r="W24"/>
      <c r="X24" s="2">
        <v>3.75</v>
      </c>
      <c r="Y24" s="9"/>
    </row>
    <row r="25" spans="1:28" s="2" customFormat="1" x14ac:dyDescent="0.2">
      <c r="A25" s="24">
        <v>2007</v>
      </c>
      <c r="B25" s="23">
        <v>39391</v>
      </c>
      <c r="C25" s="2" t="s">
        <v>23</v>
      </c>
      <c r="D25">
        <v>19.5</v>
      </c>
      <c r="E25" t="s">
        <v>59</v>
      </c>
      <c r="F25" s="2">
        <v>4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4">
        <v>0</v>
      </c>
      <c r="M25" s="24">
        <v>0</v>
      </c>
      <c r="N25" s="2">
        <v>136</v>
      </c>
      <c r="O25" s="2">
        <v>0</v>
      </c>
      <c r="P25" s="2">
        <v>0</v>
      </c>
      <c r="Q25" s="2">
        <v>19</v>
      </c>
      <c r="R25" s="2">
        <v>0</v>
      </c>
      <c r="S25" s="2">
        <v>0</v>
      </c>
      <c r="T25">
        <f>SUM(F25:Q25)</f>
        <v>159</v>
      </c>
      <c r="U25" s="2">
        <v>3</v>
      </c>
      <c r="V25">
        <f>5/4</f>
        <v>1.25</v>
      </c>
      <c r="W25"/>
      <c r="X25"/>
      <c r="Y25" s="9"/>
    </row>
    <row r="26" spans="1:28" s="2" customFormat="1" x14ac:dyDescent="0.2">
      <c r="A26" s="24">
        <v>2008</v>
      </c>
      <c r="B26" s="23">
        <v>39731</v>
      </c>
      <c r="C26" s="2" t="s">
        <v>24</v>
      </c>
      <c r="D26"/>
      <c r="E26" t="s">
        <v>58</v>
      </c>
      <c r="F26" s="24">
        <v>291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6</v>
      </c>
      <c r="O26" s="24">
        <v>4</v>
      </c>
      <c r="P26" s="24">
        <v>0</v>
      </c>
      <c r="Q26" s="24">
        <v>0</v>
      </c>
      <c r="R26" s="2">
        <v>0</v>
      </c>
      <c r="S26" s="2">
        <v>0</v>
      </c>
      <c r="T26">
        <f>SUM(F26:Q26)</f>
        <v>301</v>
      </c>
      <c r="U26" s="24">
        <v>3</v>
      </c>
      <c r="V26">
        <f>655/301</f>
        <v>2.176079734219269</v>
      </c>
      <c r="W26"/>
      <c r="X26">
        <f>10/4</f>
        <v>2.5</v>
      </c>
      <c r="Y26" s="9"/>
    </row>
    <row r="27" spans="1:28" s="2" customFormat="1" x14ac:dyDescent="0.2">
      <c r="A27" s="24">
        <v>2008</v>
      </c>
      <c r="B27" s="23">
        <v>39731</v>
      </c>
      <c r="C27" s="2" t="s">
        <v>23</v>
      </c>
      <c r="D27"/>
      <c r="E27" t="s">
        <v>59</v>
      </c>
      <c r="F27" s="24">
        <v>123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9</v>
      </c>
      <c r="O27" s="24">
        <v>0</v>
      </c>
      <c r="P27" s="24">
        <v>0</v>
      </c>
      <c r="Q27" s="24">
        <v>0</v>
      </c>
      <c r="R27" s="2">
        <v>0</v>
      </c>
      <c r="S27" s="2">
        <v>0</v>
      </c>
      <c r="T27">
        <f>SUM(F27:Q27)</f>
        <v>132</v>
      </c>
      <c r="U27" s="24">
        <v>2</v>
      </c>
      <c r="V27">
        <f>340/123</f>
        <v>2.7642276422764227</v>
      </c>
      <c r="W27"/>
      <c r="X27"/>
      <c r="Y27"/>
      <c r="Z27"/>
      <c r="AA27"/>
      <c r="AB27"/>
    </row>
    <row r="28" spans="1:28" s="2" customFormat="1" x14ac:dyDescent="0.2">
      <c r="A28" s="24">
        <v>2009</v>
      </c>
      <c r="B28" s="23">
        <v>40122</v>
      </c>
      <c r="C28" s="2" t="s">
        <v>22</v>
      </c>
      <c r="D28">
        <v>22.5</v>
      </c>
      <c r="E28" t="s">
        <v>58</v>
      </c>
      <c r="F28" s="24">
        <v>89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>
        <v>2</v>
      </c>
      <c r="M28">
        <v>5</v>
      </c>
      <c r="N28" s="24">
        <v>7</v>
      </c>
      <c r="O28" s="24">
        <v>0</v>
      </c>
      <c r="P28" s="24">
        <v>0</v>
      </c>
      <c r="Q28" s="24">
        <v>0</v>
      </c>
      <c r="R28" s="2">
        <v>0</v>
      </c>
      <c r="S28" s="2">
        <v>0</v>
      </c>
      <c r="T28">
        <v>103</v>
      </c>
      <c r="U28" s="24">
        <v>3</v>
      </c>
      <c r="V28">
        <f>175/89</f>
        <v>1.9662921348314606</v>
      </c>
      <c r="W28"/>
      <c r="X28"/>
    </row>
    <row r="29" spans="1:28" s="2" customFormat="1" x14ac:dyDescent="0.2">
      <c r="A29" s="24">
        <v>2009</v>
      </c>
      <c r="B29" s="23">
        <v>40122</v>
      </c>
      <c r="C29" s="2" t="s">
        <v>23</v>
      </c>
      <c r="D29">
        <v>22.5</v>
      </c>
      <c r="E29" t="s">
        <v>59</v>
      </c>
      <c r="F29" s="24">
        <v>48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>
        <v>14</v>
      </c>
      <c r="M29" s="24">
        <v>0</v>
      </c>
      <c r="N29" s="24">
        <v>14</v>
      </c>
      <c r="O29" s="24">
        <v>0</v>
      </c>
      <c r="P29" s="24">
        <v>0</v>
      </c>
      <c r="Q29" s="24">
        <v>0</v>
      </c>
      <c r="R29" s="2">
        <v>0</v>
      </c>
      <c r="S29" s="2">
        <v>0</v>
      </c>
      <c r="T29">
        <v>62</v>
      </c>
      <c r="U29" s="24">
        <v>2</v>
      </c>
      <c r="V29">
        <f>115/48</f>
        <v>2.3958333333333335</v>
      </c>
      <c r="W29"/>
      <c r="X29"/>
    </row>
    <row r="30" spans="1:28" s="2" customFormat="1" x14ac:dyDescent="0.2">
      <c r="A30" s="24">
        <v>2010</v>
      </c>
      <c r="B30" s="23">
        <v>40472</v>
      </c>
      <c r="C30" s="24" t="s">
        <v>24</v>
      </c>
      <c r="D30">
        <v>21</v>
      </c>
      <c r="E30" t="s">
        <v>58</v>
      </c>
      <c r="F30" s="24">
        <v>83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2</v>
      </c>
      <c r="P30" s="24">
        <v>0</v>
      </c>
      <c r="Q30" s="24">
        <v>0</v>
      </c>
      <c r="R30" s="2">
        <v>0</v>
      </c>
      <c r="S30" s="2">
        <v>0</v>
      </c>
      <c r="T30">
        <v>85</v>
      </c>
      <c r="U30" s="24">
        <v>2</v>
      </c>
      <c r="V30" s="24">
        <v>2.1</v>
      </c>
      <c r="W30"/>
      <c r="X30">
        <v>2.5</v>
      </c>
      <c r="Y30"/>
      <c r="Z30"/>
      <c r="AA30"/>
      <c r="AB30"/>
    </row>
    <row r="31" spans="1:28" s="2" customFormat="1" x14ac:dyDescent="0.2">
      <c r="A31" s="24">
        <v>2010</v>
      </c>
      <c r="B31" s="23">
        <v>40472</v>
      </c>
      <c r="C31" s="24" t="s">
        <v>23</v>
      </c>
      <c r="D31">
        <v>21</v>
      </c>
      <c r="E31" t="s">
        <v>59</v>
      </c>
      <c r="F31" s="24">
        <v>139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>
        <v>28</v>
      </c>
      <c r="N31" s="24">
        <v>28</v>
      </c>
      <c r="O31" s="24">
        <v>1</v>
      </c>
      <c r="P31" s="24">
        <v>0</v>
      </c>
      <c r="Q31">
        <v>62</v>
      </c>
      <c r="R31" s="2">
        <v>0</v>
      </c>
      <c r="S31" s="2">
        <v>0</v>
      </c>
      <c r="T31">
        <f>SUM(F31:Q31)-N31</f>
        <v>230</v>
      </c>
      <c r="U31" s="24">
        <v>4</v>
      </c>
      <c r="V31" s="24">
        <v>1.4</v>
      </c>
      <c r="W31"/>
      <c r="X31"/>
      <c r="Y31" t="s">
        <v>65</v>
      </c>
      <c r="Z31"/>
      <c r="AA31"/>
      <c r="AB31"/>
    </row>
    <row r="32" spans="1:28" x14ac:dyDescent="0.2">
      <c r="A32" s="24">
        <v>2011</v>
      </c>
      <c r="B32" s="23">
        <v>40851</v>
      </c>
      <c r="C32" s="2" t="s">
        <v>24</v>
      </c>
      <c r="D32">
        <v>21</v>
      </c>
      <c r="E32" t="s">
        <v>58</v>
      </c>
      <c r="F32" s="24">
        <v>140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>
        <v>1</v>
      </c>
      <c r="M32">
        <v>25</v>
      </c>
      <c r="N32">
        <v>26</v>
      </c>
      <c r="O32">
        <v>1</v>
      </c>
      <c r="P32" s="24">
        <v>0</v>
      </c>
      <c r="Q32">
        <v>1</v>
      </c>
      <c r="R32" s="2">
        <v>0</v>
      </c>
      <c r="S32" s="2">
        <v>0</v>
      </c>
      <c r="T32">
        <f>SUM(F32:Q32)-N32</f>
        <v>168</v>
      </c>
      <c r="U32" s="24">
        <v>5</v>
      </c>
      <c r="V32">
        <f>230/140</f>
        <v>1.6428571428571428</v>
      </c>
      <c r="X32">
        <v>2</v>
      </c>
    </row>
    <row r="33" spans="1:26" x14ac:dyDescent="0.2">
      <c r="A33" s="24">
        <v>2011</v>
      </c>
      <c r="B33" s="23">
        <v>40851</v>
      </c>
      <c r="C33" s="2" t="s">
        <v>22</v>
      </c>
      <c r="D33">
        <v>21</v>
      </c>
      <c r="E33" t="s">
        <v>58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>
        <v>3</v>
      </c>
      <c r="M33">
        <v>0</v>
      </c>
      <c r="N33">
        <v>3</v>
      </c>
      <c r="O33" s="24">
        <v>0</v>
      </c>
      <c r="P33" s="24">
        <v>0</v>
      </c>
      <c r="Q33" s="24">
        <v>0</v>
      </c>
      <c r="R33" s="2">
        <v>0</v>
      </c>
      <c r="S33" s="2">
        <v>0</v>
      </c>
      <c r="T33">
        <f>SUM(F33:Q33)-N33</f>
        <v>3</v>
      </c>
      <c r="U33" s="24">
        <v>1</v>
      </c>
      <c r="Z33" t="s">
        <v>67</v>
      </c>
    </row>
    <row r="34" spans="1:26" x14ac:dyDescent="0.2">
      <c r="A34" s="24">
        <v>2011</v>
      </c>
      <c r="B34" s="23">
        <v>40851</v>
      </c>
      <c r="C34" s="2" t="s">
        <v>23</v>
      </c>
      <c r="D34">
        <v>21</v>
      </c>
      <c r="E34" t="s">
        <v>59</v>
      </c>
      <c r="F34">
        <v>86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>
        <v>209</v>
      </c>
      <c r="N34">
        <v>209</v>
      </c>
      <c r="O34">
        <v>1</v>
      </c>
      <c r="P34" s="24">
        <v>0</v>
      </c>
      <c r="Q34">
        <v>1</v>
      </c>
      <c r="R34" s="2">
        <v>0</v>
      </c>
      <c r="S34" s="2">
        <v>0</v>
      </c>
      <c r="T34">
        <f>SUM(F34:Q34)-N34</f>
        <v>297</v>
      </c>
      <c r="U34" s="24">
        <v>3</v>
      </c>
      <c r="V34">
        <f>140/86</f>
        <v>1.6279069767441861</v>
      </c>
    </row>
    <row r="35" spans="1:26" x14ac:dyDescent="0.2">
      <c r="A35" s="24">
        <v>2011</v>
      </c>
      <c r="B35" s="23">
        <v>40851</v>
      </c>
      <c r="C35" s="2" t="s">
        <v>25</v>
      </c>
      <c r="D35">
        <v>21</v>
      </c>
      <c r="E35" t="s">
        <v>59</v>
      </c>
      <c r="F35">
        <v>6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>
        <v>16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">
        <v>0</v>
      </c>
      <c r="T35">
        <f>SUM(F35:R35)</f>
        <v>22</v>
      </c>
      <c r="U35" s="24">
        <v>2</v>
      </c>
      <c r="Z35" t="s">
        <v>67</v>
      </c>
    </row>
    <row r="36" spans="1:26" x14ac:dyDescent="0.2">
      <c r="A36" s="24">
        <v>2012</v>
      </c>
      <c r="B36" s="23">
        <v>41222</v>
      </c>
      <c r="C36" s="24" t="s">
        <v>24</v>
      </c>
      <c r="D36">
        <v>21.5</v>
      </c>
      <c r="E36" t="s">
        <v>58</v>
      </c>
      <c r="F36">
        <v>180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>
        <v>83</v>
      </c>
      <c r="M36" s="24">
        <v>0</v>
      </c>
      <c r="N36" s="24">
        <v>0</v>
      </c>
      <c r="O36" s="24">
        <v>3</v>
      </c>
      <c r="P36" s="24">
        <v>0</v>
      </c>
      <c r="Q36" s="24">
        <v>0</v>
      </c>
      <c r="R36" s="24">
        <v>1</v>
      </c>
      <c r="S36" s="2">
        <v>0</v>
      </c>
      <c r="T36">
        <f>SUM(F36:R36)</f>
        <v>267</v>
      </c>
      <c r="U36" s="24">
        <v>4</v>
      </c>
      <c r="V36">
        <f>342/83</f>
        <v>4.1204819277108431</v>
      </c>
    </row>
    <row r="37" spans="1:26" x14ac:dyDescent="0.2">
      <c r="A37" s="24">
        <v>2012</v>
      </c>
      <c r="B37" s="23">
        <v>41222</v>
      </c>
      <c r="C37" s="24" t="s">
        <v>23</v>
      </c>
      <c r="D37">
        <v>21.5</v>
      </c>
      <c r="E37" t="s">
        <v>59</v>
      </c>
      <c r="F37">
        <v>60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>
        <v>84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53</v>
      </c>
      <c r="S37" s="2">
        <v>0</v>
      </c>
      <c r="T37">
        <f>SUM(F37:R37)</f>
        <v>197</v>
      </c>
      <c r="U37" s="24">
        <v>3</v>
      </c>
      <c r="V37">
        <f>175/60</f>
        <v>2.9166666666666665</v>
      </c>
    </row>
    <row r="38" spans="1:26" x14ac:dyDescent="0.2">
      <c r="A38" s="24">
        <v>2013</v>
      </c>
      <c r="B38" s="23">
        <v>41562</v>
      </c>
      <c r="C38" s="24" t="s">
        <v>24</v>
      </c>
      <c r="D38">
        <v>20</v>
      </c>
      <c r="E38" t="s">
        <v>58</v>
      </c>
      <c r="F38">
        <v>48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4</v>
      </c>
      <c r="N38" s="24">
        <v>4</v>
      </c>
      <c r="O38" s="24">
        <v>2</v>
      </c>
      <c r="P38" s="24">
        <v>0</v>
      </c>
      <c r="Q38" s="24">
        <v>0</v>
      </c>
      <c r="R38" s="24">
        <v>0</v>
      </c>
      <c r="S38" s="2">
        <v>0</v>
      </c>
      <c r="T38">
        <v>55</v>
      </c>
      <c r="U38" s="24">
        <v>3</v>
      </c>
      <c r="V38">
        <v>2.81</v>
      </c>
      <c r="X38">
        <v>5</v>
      </c>
    </row>
    <row r="39" spans="1:26" x14ac:dyDescent="0.2">
      <c r="A39" s="24">
        <v>2013</v>
      </c>
      <c r="B39" s="23">
        <v>41562</v>
      </c>
      <c r="C39" s="24" t="s">
        <v>23</v>
      </c>
      <c r="D39">
        <v>20</v>
      </c>
      <c r="E39" t="s">
        <v>59</v>
      </c>
      <c r="F39">
        <v>100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>
        <v>0</v>
      </c>
      <c r="M39" s="24">
        <v>13</v>
      </c>
      <c r="N39" s="24">
        <v>13</v>
      </c>
      <c r="O39" s="24">
        <v>0</v>
      </c>
      <c r="P39" s="24">
        <v>0</v>
      </c>
      <c r="Q39" s="24">
        <v>0</v>
      </c>
      <c r="R39" s="24">
        <v>0</v>
      </c>
      <c r="S39" s="2">
        <v>0</v>
      </c>
      <c r="T39">
        <v>113</v>
      </c>
      <c r="U39" s="24">
        <v>2</v>
      </c>
      <c r="V39">
        <v>0.86599999999999999</v>
      </c>
    </row>
    <row r="40" spans="1:26" x14ac:dyDescent="0.2">
      <c r="A40" s="24">
        <v>2014</v>
      </c>
      <c r="B40" s="23">
        <v>41953</v>
      </c>
      <c r="C40" s="24" t="s">
        <v>24</v>
      </c>
      <c r="D40">
        <v>15.5</v>
      </c>
      <c r="E40" t="s">
        <v>58</v>
      </c>
      <c r="F40">
        <v>364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>
        <v>24</v>
      </c>
      <c r="O40" s="24">
        <v>0</v>
      </c>
      <c r="P40" s="24">
        <v>0</v>
      </c>
      <c r="Q40" s="24">
        <v>0</v>
      </c>
      <c r="R40" s="24">
        <v>0</v>
      </c>
      <c r="S40" s="2">
        <v>0</v>
      </c>
      <c r="T40">
        <f>SUM(F40:Q40)</f>
        <v>388</v>
      </c>
      <c r="U40" s="24">
        <v>2</v>
      </c>
      <c r="V40">
        <f>610/364</f>
        <v>1.6758241758241759</v>
      </c>
    </row>
    <row r="41" spans="1:26" x14ac:dyDescent="0.2">
      <c r="A41" s="24">
        <v>2014</v>
      </c>
      <c r="B41" s="23">
        <v>41953</v>
      </c>
      <c r="C41" s="24" t="s">
        <v>23</v>
      </c>
      <c r="D41">
        <v>15.5</v>
      </c>
      <c r="E41" t="s">
        <v>59</v>
      </c>
      <c r="F41">
        <v>15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>
        <v>11</v>
      </c>
      <c r="O41" s="24">
        <v>0</v>
      </c>
      <c r="P41" s="24">
        <v>0</v>
      </c>
      <c r="Q41" s="24">
        <v>0</v>
      </c>
      <c r="R41" s="24">
        <v>0</v>
      </c>
      <c r="S41" s="2">
        <v>0</v>
      </c>
      <c r="T41">
        <f>SUM(F41:Q41)</f>
        <v>26</v>
      </c>
      <c r="U41" s="24">
        <v>2</v>
      </c>
      <c r="V41">
        <f>25/15</f>
        <v>1.6666666666666667</v>
      </c>
    </row>
    <row r="42" spans="1:26" x14ac:dyDescent="0.2">
      <c r="A42" s="24">
        <v>2015</v>
      </c>
      <c r="B42" s="23">
        <v>42286</v>
      </c>
      <c r="C42" s="24" t="s">
        <v>24</v>
      </c>
      <c r="D42">
        <v>22.25</v>
      </c>
      <c r="E42" t="s">
        <v>58</v>
      </c>
      <c r="F42">
        <v>480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1</v>
      </c>
      <c r="P42" s="24">
        <v>0</v>
      </c>
      <c r="Q42" s="24">
        <v>0</v>
      </c>
      <c r="R42" s="24">
        <v>0</v>
      </c>
      <c r="S42" s="24">
        <v>1</v>
      </c>
      <c r="T42">
        <f t="shared" ref="T42:T43" si="0">SUM(F42:Q42)</f>
        <v>481</v>
      </c>
      <c r="U42" s="24">
        <v>3</v>
      </c>
      <c r="V42">
        <f>880/480</f>
        <v>1.8333333333333333</v>
      </c>
      <c r="W42">
        <v>12</v>
      </c>
      <c r="X42">
        <v>1</v>
      </c>
      <c r="Y42" s="1"/>
    </row>
    <row r="43" spans="1:26" x14ac:dyDescent="0.2">
      <c r="A43" s="24">
        <v>2015</v>
      </c>
      <c r="B43" s="23">
        <v>42286</v>
      </c>
      <c r="C43" s="24" t="s">
        <v>23</v>
      </c>
      <c r="D43">
        <v>21.75</v>
      </c>
      <c r="E43" t="s">
        <v>59</v>
      </c>
      <c r="F43">
        <v>189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>
        <v>1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>
        <f t="shared" si="0"/>
        <v>190</v>
      </c>
      <c r="U43" s="24">
        <v>2</v>
      </c>
      <c r="V43">
        <f>440/189</f>
        <v>2.3280423280423279</v>
      </c>
    </row>
    <row r="44" spans="1:26" x14ac:dyDescent="0.2">
      <c r="A44" s="24">
        <v>2016</v>
      </c>
      <c r="B44" s="23">
        <v>42682</v>
      </c>
      <c r="C44" s="24" t="s">
        <v>24</v>
      </c>
      <c r="D44">
        <v>20.5</v>
      </c>
      <c r="E44" t="s">
        <v>58</v>
      </c>
      <c r="F44">
        <v>235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>
        <v>13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>
        <f t="shared" ref="T44:T45" si="1">SUM(F44:Q44)</f>
        <v>248</v>
      </c>
      <c r="U44" s="24">
        <v>2</v>
      </c>
      <c r="V44">
        <f>470/235</f>
        <v>2</v>
      </c>
    </row>
    <row r="45" spans="1:26" x14ac:dyDescent="0.2">
      <c r="A45" s="24">
        <v>2016</v>
      </c>
      <c r="B45" s="23">
        <v>42682</v>
      </c>
      <c r="C45" s="24" t="s">
        <v>23</v>
      </c>
      <c r="D45">
        <v>20.5</v>
      </c>
      <c r="E45" t="s">
        <v>59</v>
      </c>
      <c r="F45">
        <v>39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>
        <v>13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>
        <f t="shared" si="1"/>
        <v>52</v>
      </c>
      <c r="U45" s="24">
        <v>2</v>
      </c>
      <c r="V45">
        <f>60/39</f>
        <v>1.5384615384615385</v>
      </c>
    </row>
    <row r="46" spans="1:26" x14ac:dyDescent="0.2">
      <c r="A46" s="24">
        <v>2017</v>
      </c>
      <c r="B46" s="23">
        <v>43043</v>
      </c>
      <c r="C46" s="24" t="s">
        <v>24</v>
      </c>
      <c r="D46">
        <v>6.5</v>
      </c>
      <c r="E46" t="s">
        <v>58</v>
      </c>
      <c r="F46">
        <v>103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>
        <v>103</v>
      </c>
      <c r="U46" s="24">
        <v>1</v>
      </c>
      <c r="V46">
        <f>175/103</f>
        <v>1.6990291262135921</v>
      </c>
    </row>
    <row r="47" spans="1:26" x14ac:dyDescent="0.2">
      <c r="A47" s="24">
        <v>2017</v>
      </c>
      <c r="B47" s="23">
        <v>43043</v>
      </c>
      <c r="C47" s="24" t="s">
        <v>23</v>
      </c>
      <c r="D47">
        <v>6.5</v>
      </c>
      <c r="E47" t="s">
        <v>59</v>
      </c>
      <c r="F47">
        <v>1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>
        <v>3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>
        <v>4</v>
      </c>
      <c r="U47" s="24">
        <v>2</v>
      </c>
      <c r="V47">
        <f>2/1</f>
        <v>2</v>
      </c>
    </row>
    <row r="48" spans="1:26" x14ac:dyDescent="0.2">
      <c r="A48" s="24">
        <v>2018</v>
      </c>
      <c r="B48" s="23">
        <v>43409</v>
      </c>
      <c r="C48" s="24" t="s">
        <v>24</v>
      </c>
      <c r="D48">
        <v>24.5</v>
      </c>
      <c r="E48" t="s">
        <v>58</v>
      </c>
      <c r="F48">
        <v>216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>
        <v>14</v>
      </c>
      <c r="N48">
        <v>14</v>
      </c>
      <c r="O48">
        <v>1</v>
      </c>
      <c r="P48" s="24">
        <v>0</v>
      </c>
      <c r="Q48" s="24">
        <v>0</v>
      </c>
      <c r="R48" s="24">
        <v>0</v>
      </c>
      <c r="S48" s="24">
        <v>0</v>
      </c>
      <c r="T48">
        <f>SUM(F48:S48)-N48</f>
        <v>231</v>
      </c>
      <c r="U48" s="24">
        <v>3</v>
      </c>
      <c r="V48">
        <f>650/216</f>
        <v>3.0092592592592591</v>
      </c>
      <c r="X48">
        <v>1</v>
      </c>
    </row>
    <row r="49" spans="1:24" x14ac:dyDescent="0.2">
      <c r="A49" s="24">
        <v>2018</v>
      </c>
      <c r="B49" s="23">
        <v>43409</v>
      </c>
      <c r="C49" s="24" t="s">
        <v>23</v>
      </c>
      <c r="D49">
        <v>24.5</v>
      </c>
      <c r="E49" t="s">
        <v>59</v>
      </c>
      <c r="F49">
        <v>245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>
        <v>46</v>
      </c>
      <c r="N49">
        <v>46</v>
      </c>
      <c r="O49">
        <v>1</v>
      </c>
      <c r="P49" s="24">
        <v>0</v>
      </c>
      <c r="Q49">
        <v>2</v>
      </c>
      <c r="R49" s="24">
        <v>0</v>
      </c>
      <c r="S49" s="24">
        <v>0</v>
      </c>
      <c r="T49">
        <f>SUM(F49:S49)-N49</f>
        <v>294</v>
      </c>
      <c r="U49" s="24">
        <v>4</v>
      </c>
      <c r="V49">
        <f>645/245</f>
        <v>2.6326530612244898</v>
      </c>
      <c r="X49">
        <v>1</v>
      </c>
    </row>
    <row r="50" spans="1:24" x14ac:dyDescent="0.2">
      <c r="A50" s="24"/>
      <c r="B50" s="23"/>
    </row>
    <row r="51" spans="1:24" x14ac:dyDescent="0.2">
      <c r="A51" s="24"/>
      <c r="B51" s="23"/>
    </row>
    <row r="52" spans="1:24" x14ac:dyDescent="0.2">
      <c r="B52"/>
    </row>
    <row r="53" spans="1:24" x14ac:dyDescent="0.2">
      <c r="B53"/>
    </row>
    <row r="54" spans="1:24" x14ac:dyDescent="0.2">
      <c r="B54"/>
    </row>
    <row r="55" spans="1:24" x14ac:dyDescent="0.2">
      <c r="B55"/>
    </row>
    <row r="56" spans="1:24" x14ac:dyDescent="0.2">
      <c r="B56"/>
    </row>
    <row r="57" spans="1:24" x14ac:dyDescent="0.2">
      <c r="B57"/>
    </row>
    <row r="58" spans="1:24" x14ac:dyDescent="0.2">
      <c r="B58"/>
    </row>
    <row r="59" spans="1:24" x14ac:dyDescent="0.2">
      <c r="B59"/>
    </row>
    <row r="60" spans="1:24" x14ac:dyDescent="0.2">
      <c r="B60"/>
    </row>
    <row r="61" spans="1:24" x14ac:dyDescent="0.2">
      <c r="B61"/>
    </row>
    <row r="62" spans="1:24" x14ac:dyDescent="0.2">
      <c r="B62"/>
    </row>
    <row r="63" spans="1:24" x14ac:dyDescent="0.2">
      <c r="B63"/>
    </row>
    <row r="64" spans="1:24" x14ac:dyDescent="0.2">
      <c r="B64"/>
    </row>
    <row r="65" spans="2:2" x14ac:dyDescent="0.2">
      <c r="B65"/>
    </row>
    <row r="66" spans="2:2" x14ac:dyDescent="0.2">
      <c r="B66"/>
    </row>
    <row r="67" spans="2:2" x14ac:dyDescent="0.2">
      <c r="B67"/>
    </row>
    <row r="68" spans="2:2" x14ac:dyDescent="0.2">
      <c r="B68"/>
    </row>
    <row r="69" spans="2:2" x14ac:dyDescent="0.2">
      <c r="B69"/>
    </row>
    <row r="70" spans="2:2" x14ac:dyDescent="0.2">
      <c r="B70"/>
    </row>
    <row r="71" spans="2:2" x14ac:dyDescent="0.2">
      <c r="B71"/>
    </row>
    <row r="72" spans="2:2" x14ac:dyDescent="0.2">
      <c r="B72"/>
    </row>
    <row r="73" spans="2:2" x14ac:dyDescent="0.2">
      <c r="B73"/>
    </row>
    <row r="74" spans="2:2" x14ac:dyDescent="0.2">
      <c r="B74"/>
    </row>
    <row r="75" spans="2:2" x14ac:dyDescent="0.2">
      <c r="B75"/>
    </row>
    <row r="76" spans="2:2" x14ac:dyDescent="0.2">
      <c r="B76"/>
    </row>
    <row r="77" spans="2:2" x14ac:dyDescent="0.2">
      <c r="B77"/>
    </row>
    <row r="78" spans="2:2" x14ac:dyDescent="0.2">
      <c r="B78"/>
    </row>
    <row r="79" spans="2:2" x14ac:dyDescent="0.2">
      <c r="B79"/>
    </row>
    <row r="80" spans="2:2" x14ac:dyDescent="0.2">
      <c r="B80"/>
    </row>
    <row r="81" spans="2:2" x14ac:dyDescent="0.2">
      <c r="B81"/>
    </row>
    <row r="82" spans="2:2" x14ac:dyDescent="0.2">
      <c r="B82"/>
    </row>
    <row r="83" spans="2:2" x14ac:dyDescent="0.2">
      <c r="B83"/>
    </row>
    <row r="84" spans="2:2" x14ac:dyDescent="0.2">
      <c r="B84"/>
    </row>
    <row r="85" spans="2:2" x14ac:dyDescent="0.2">
      <c r="B85"/>
    </row>
    <row r="86" spans="2:2" x14ac:dyDescent="0.2">
      <c r="B86"/>
    </row>
    <row r="87" spans="2:2" x14ac:dyDescent="0.2">
      <c r="B87"/>
    </row>
    <row r="88" spans="2:2" x14ac:dyDescent="0.2">
      <c r="B88"/>
    </row>
    <row r="89" spans="2:2" x14ac:dyDescent="0.2">
      <c r="B89"/>
    </row>
    <row r="90" spans="2:2" x14ac:dyDescent="0.2">
      <c r="B90"/>
    </row>
    <row r="91" spans="2:2" x14ac:dyDescent="0.2">
      <c r="B91"/>
    </row>
    <row r="92" spans="2:2" x14ac:dyDescent="0.2">
      <c r="B92"/>
    </row>
    <row r="93" spans="2:2" x14ac:dyDescent="0.2">
      <c r="B93"/>
    </row>
    <row r="94" spans="2:2" x14ac:dyDescent="0.2">
      <c r="B94"/>
    </row>
    <row r="95" spans="2:2" x14ac:dyDescent="0.2">
      <c r="B95"/>
    </row>
    <row r="96" spans="2:2" x14ac:dyDescent="0.2">
      <c r="B96"/>
    </row>
    <row r="97" spans="2:2" x14ac:dyDescent="0.2">
      <c r="B97"/>
    </row>
    <row r="98" spans="2:2" x14ac:dyDescent="0.2">
      <c r="B98"/>
    </row>
    <row r="99" spans="2:2" x14ac:dyDescent="0.2">
      <c r="B99"/>
    </row>
    <row r="100" spans="2:2" x14ac:dyDescent="0.2">
      <c r="B100"/>
    </row>
    <row r="101" spans="2:2" x14ac:dyDescent="0.2">
      <c r="B101"/>
    </row>
    <row r="102" spans="2:2" x14ac:dyDescent="0.2">
      <c r="B102"/>
    </row>
    <row r="103" spans="2:2" x14ac:dyDescent="0.2">
      <c r="B103"/>
    </row>
    <row r="104" spans="2:2" x14ac:dyDescent="0.2">
      <c r="B104"/>
    </row>
    <row r="105" spans="2:2" x14ac:dyDescent="0.2">
      <c r="B105"/>
    </row>
    <row r="106" spans="2:2" x14ac:dyDescent="0.2">
      <c r="B106"/>
    </row>
    <row r="107" spans="2:2" x14ac:dyDescent="0.2">
      <c r="B107"/>
    </row>
    <row r="108" spans="2:2" x14ac:dyDescent="0.2">
      <c r="B108"/>
    </row>
    <row r="109" spans="2:2" x14ac:dyDescent="0.2">
      <c r="B109"/>
    </row>
    <row r="110" spans="2:2" x14ac:dyDescent="0.2">
      <c r="B110"/>
    </row>
    <row r="111" spans="2:2" x14ac:dyDescent="0.2">
      <c r="B111"/>
    </row>
    <row r="112" spans="2:2" x14ac:dyDescent="0.2">
      <c r="B112"/>
    </row>
    <row r="113" spans="2:2" x14ac:dyDescent="0.2">
      <c r="B113"/>
    </row>
    <row r="114" spans="2:2" x14ac:dyDescent="0.2">
      <c r="B114"/>
    </row>
    <row r="115" spans="2:2" x14ac:dyDescent="0.2">
      <c r="B115"/>
    </row>
    <row r="116" spans="2:2" x14ac:dyDescent="0.2">
      <c r="B116"/>
    </row>
    <row r="117" spans="2:2" x14ac:dyDescent="0.2">
      <c r="B117"/>
    </row>
    <row r="118" spans="2:2" x14ac:dyDescent="0.2">
      <c r="B118"/>
    </row>
    <row r="119" spans="2:2" x14ac:dyDescent="0.2">
      <c r="B119"/>
    </row>
    <row r="120" spans="2:2" x14ac:dyDescent="0.2">
      <c r="B120"/>
    </row>
    <row r="121" spans="2:2" x14ac:dyDescent="0.2">
      <c r="B121"/>
    </row>
    <row r="122" spans="2:2" x14ac:dyDescent="0.2">
      <c r="B122"/>
    </row>
    <row r="123" spans="2:2" x14ac:dyDescent="0.2">
      <c r="B123"/>
    </row>
    <row r="124" spans="2:2" x14ac:dyDescent="0.2">
      <c r="B124"/>
    </row>
    <row r="125" spans="2:2" x14ac:dyDescent="0.2">
      <c r="B125"/>
    </row>
    <row r="126" spans="2:2" x14ac:dyDescent="0.2">
      <c r="B126"/>
    </row>
    <row r="127" spans="2:2" x14ac:dyDescent="0.2">
      <c r="B127"/>
    </row>
    <row r="128" spans="2:2" x14ac:dyDescent="0.2">
      <c r="B128"/>
    </row>
    <row r="129" spans="2:2" x14ac:dyDescent="0.2">
      <c r="B129"/>
    </row>
    <row r="130" spans="2:2" x14ac:dyDescent="0.2">
      <c r="B130"/>
    </row>
    <row r="131" spans="2:2" x14ac:dyDescent="0.2">
      <c r="B131"/>
    </row>
    <row r="132" spans="2:2" x14ac:dyDescent="0.2">
      <c r="B132"/>
    </row>
    <row r="133" spans="2:2" x14ac:dyDescent="0.2">
      <c r="B133"/>
    </row>
    <row r="134" spans="2:2" x14ac:dyDescent="0.2">
      <c r="B134"/>
    </row>
    <row r="135" spans="2:2" x14ac:dyDescent="0.2">
      <c r="B135"/>
    </row>
    <row r="136" spans="2:2" x14ac:dyDescent="0.2">
      <c r="B136"/>
    </row>
    <row r="137" spans="2:2" x14ac:dyDescent="0.2">
      <c r="B137"/>
    </row>
    <row r="138" spans="2:2" x14ac:dyDescent="0.2">
      <c r="B138"/>
    </row>
    <row r="139" spans="2:2" x14ac:dyDescent="0.2">
      <c r="B139"/>
    </row>
    <row r="140" spans="2:2" x14ac:dyDescent="0.2">
      <c r="B140"/>
    </row>
    <row r="141" spans="2:2" x14ac:dyDescent="0.2">
      <c r="B141"/>
    </row>
    <row r="142" spans="2:2" x14ac:dyDescent="0.2">
      <c r="B142"/>
    </row>
    <row r="143" spans="2:2" x14ac:dyDescent="0.2">
      <c r="B143"/>
    </row>
    <row r="144" spans="2:2" x14ac:dyDescent="0.2">
      <c r="B144"/>
    </row>
    <row r="145" spans="2:2" x14ac:dyDescent="0.2">
      <c r="B145"/>
    </row>
    <row r="146" spans="2:2" x14ac:dyDescent="0.2">
      <c r="B146"/>
    </row>
    <row r="147" spans="2:2" x14ac:dyDescent="0.2">
      <c r="B147"/>
    </row>
    <row r="148" spans="2:2" x14ac:dyDescent="0.2">
      <c r="B148"/>
    </row>
    <row r="149" spans="2:2" x14ac:dyDescent="0.2">
      <c r="B149"/>
    </row>
    <row r="150" spans="2:2" x14ac:dyDescent="0.2">
      <c r="B150"/>
    </row>
    <row r="151" spans="2:2" x14ac:dyDescent="0.2">
      <c r="B151"/>
    </row>
    <row r="152" spans="2:2" x14ac:dyDescent="0.2">
      <c r="B152"/>
    </row>
    <row r="153" spans="2:2" x14ac:dyDescent="0.2">
      <c r="B153"/>
    </row>
    <row r="154" spans="2:2" x14ac:dyDescent="0.2">
      <c r="B154"/>
    </row>
    <row r="155" spans="2:2" x14ac:dyDescent="0.2">
      <c r="B155"/>
    </row>
    <row r="156" spans="2:2" x14ac:dyDescent="0.2">
      <c r="B156"/>
    </row>
    <row r="157" spans="2:2" x14ac:dyDescent="0.2">
      <c r="B157"/>
    </row>
    <row r="158" spans="2:2" x14ac:dyDescent="0.2">
      <c r="B158"/>
    </row>
    <row r="159" spans="2:2" x14ac:dyDescent="0.2">
      <c r="B159"/>
    </row>
    <row r="160" spans="2:2" x14ac:dyDescent="0.2">
      <c r="B160"/>
    </row>
    <row r="161" spans="2:2" x14ac:dyDescent="0.2">
      <c r="B161"/>
    </row>
    <row r="162" spans="2:2" x14ac:dyDescent="0.2">
      <c r="B162"/>
    </row>
    <row r="163" spans="2:2" x14ac:dyDescent="0.2">
      <c r="B163"/>
    </row>
    <row r="164" spans="2:2" x14ac:dyDescent="0.2">
      <c r="B164"/>
    </row>
    <row r="165" spans="2:2" x14ac:dyDescent="0.2">
      <c r="B165"/>
    </row>
    <row r="166" spans="2:2" x14ac:dyDescent="0.2">
      <c r="B166"/>
    </row>
    <row r="167" spans="2:2" x14ac:dyDescent="0.2">
      <c r="B167"/>
    </row>
    <row r="168" spans="2:2" x14ac:dyDescent="0.2">
      <c r="B168"/>
    </row>
    <row r="169" spans="2:2" x14ac:dyDescent="0.2">
      <c r="B169"/>
    </row>
    <row r="170" spans="2:2" x14ac:dyDescent="0.2">
      <c r="B170"/>
    </row>
    <row r="171" spans="2:2" x14ac:dyDescent="0.2">
      <c r="B171"/>
    </row>
    <row r="172" spans="2:2" x14ac:dyDescent="0.2">
      <c r="B172"/>
    </row>
    <row r="173" spans="2:2" x14ac:dyDescent="0.2">
      <c r="B173"/>
    </row>
    <row r="174" spans="2:2" x14ac:dyDescent="0.2">
      <c r="B174"/>
    </row>
    <row r="175" spans="2:2" x14ac:dyDescent="0.2">
      <c r="B175"/>
    </row>
    <row r="176" spans="2:2" x14ac:dyDescent="0.2">
      <c r="B176"/>
    </row>
    <row r="177" spans="2:2" x14ac:dyDescent="0.2">
      <c r="B177"/>
    </row>
    <row r="178" spans="2:2" x14ac:dyDescent="0.2">
      <c r="B178"/>
    </row>
    <row r="179" spans="2:2" x14ac:dyDescent="0.2">
      <c r="B179"/>
    </row>
    <row r="180" spans="2:2" x14ac:dyDescent="0.2">
      <c r="B180"/>
    </row>
    <row r="181" spans="2:2" x14ac:dyDescent="0.2">
      <c r="B181"/>
    </row>
    <row r="182" spans="2:2" x14ac:dyDescent="0.2">
      <c r="B182"/>
    </row>
    <row r="183" spans="2:2" x14ac:dyDescent="0.2">
      <c r="B183"/>
    </row>
    <row r="184" spans="2:2" x14ac:dyDescent="0.2">
      <c r="B184"/>
    </row>
    <row r="185" spans="2:2" x14ac:dyDescent="0.2">
      <c r="B185"/>
    </row>
    <row r="186" spans="2:2" x14ac:dyDescent="0.2">
      <c r="B186"/>
    </row>
    <row r="187" spans="2:2" x14ac:dyDescent="0.2">
      <c r="B187"/>
    </row>
    <row r="188" spans="2:2" x14ac:dyDescent="0.2">
      <c r="B188"/>
    </row>
    <row r="189" spans="2:2" x14ac:dyDescent="0.2">
      <c r="B189"/>
    </row>
    <row r="190" spans="2:2" x14ac:dyDescent="0.2">
      <c r="B190"/>
    </row>
    <row r="191" spans="2:2" x14ac:dyDescent="0.2">
      <c r="B191"/>
    </row>
    <row r="192" spans="2:2" x14ac:dyDescent="0.2">
      <c r="B192"/>
    </row>
    <row r="193" spans="2:2" x14ac:dyDescent="0.2">
      <c r="B193"/>
    </row>
    <row r="194" spans="2:2" x14ac:dyDescent="0.2">
      <c r="B194"/>
    </row>
    <row r="195" spans="2:2" x14ac:dyDescent="0.2">
      <c r="B195"/>
    </row>
    <row r="196" spans="2:2" x14ac:dyDescent="0.2">
      <c r="B196"/>
    </row>
    <row r="197" spans="2:2" x14ac:dyDescent="0.2">
      <c r="B197"/>
    </row>
    <row r="198" spans="2:2" x14ac:dyDescent="0.2">
      <c r="B198"/>
    </row>
    <row r="199" spans="2:2" x14ac:dyDescent="0.2">
      <c r="B199"/>
    </row>
    <row r="200" spans="2:2" x14ac:dyDescent="0.2">
      <c r="B200"/>
    </row>
    <row r="201" spans="2:2" x14ac:dyDescent="0.2">
      <c r="B201"/>
    </row>
    <row r="202" spans="2:2" x14ac:dyDescent="0.2">
      <c r="B202"/>
    </row>
    <row r="203" spans="2:2" x14ac:dyDescent="0.2">
      <c r="B203"/>
    </row>
    <row r="204" spans="2:2" x14ac:dyDescent="0.2">
      <c r="B204"/>
    </row>
    <row r="205" spans="2:2" x14ac:dyDescent="0.2">
      <c r="B205"/>
    </row>
    <row r="206" spans="2:2" x14ac:dyDescent="0.2">
      <c r="B206"/>
    </row>
    <row r="207" spans="2:2" x14ac:dyDescent="0.2">
      <c r="B207"/>
    </row>
    <row r="208" spans="2:2" x14ac:dyDescent="0.2">
      <c r="B208"/>
    </row>
    <row r="209" spans="2:2" x14ac:dyDescent="0.2">
      <c r="B209"/>
    </row>
    <row r="210" spans="2:2" x14ac:dyDescent="0.2">
      <c r="B210"/>
    </row>
    <row r="211" spans="2:2" x14ac:dyDescent="0.2">
      <c r="B211"/>
    </row>
    <row r="212" spans="2:2" x14ac:dyDescent="0.2">
      <c r="B212"/>
    </row>
    <row r="213" spans="2:2" x14ac:dyDescent="0.2">
      <c r="B213"/>
    </row>
    <row r="214" spans="2:2" x14ac:dyDescent="0.2">
      <c r="B214"/>
    </row>
    <row r="215" spans="2:2" x14ac:dyDescent="0.2">
      <c r="B215"/>
    </row>
    <row r="216" spans="2:2" x14ac:dyDescent="0.2">
      <c r="B216"/>
    </row>
    <row r="217" spans="2:2" x14ac:dyDescent="0.2">
      <c r="B217"/>
    </row>
    <row r="218" spans="2:2" x14ac:dyDescent="0.2">
      <c r="B218"/>
    </row>
    <row r="219" spans="2:2" x14ac:dyDescent="0.2">
      <c r="B219"/>
    </row>
    <row r="220" spans="2:2" x14ac:dyDescent="0.2">
      <c r="B220"/>
    </row>
    <row r="221" spans="2:2" x14ac:dyDescent="0.2">
      <c r="B221"/>
    </row>
    <row r="222" spans="2:2" x14ac:dyDescent="0.2">
      <c r="B222"/>
    </row>
    <row r="223" spans="2:2" x14ac:dyDescent="0.2">
      <c r="B223"/>
    </row>
    <row r="224" spans="2:2" x14ac:dyDescent="0.2">
      <c r="B224"/>
    </row>
    <row r="225" spans="2:2" x14ac:dyDescent="0.2">
      <c r="B225"/>
    </row>
    <row r="226" spans="2:2" x14ac:dyDescent="0.2">
      <c r="B226"/>
    </row>
    <row r="227" spans="2:2" x14ac:dyDescent="0.2">
      <c r="B227"/>
    </row>
    <row r="228" spans="2:2" x14ac:dyDescent="0.2">
      <c r="B228"/>
    </row>
    <row r="229" spans="2:2" x14ac:dyDescent="0.2">
      <c r="B229"/>
    </row>
    <row r="230" spans="2:2" x14ac:dyDescent="0.2">
      <c r="B230"/>
    </row>
    <row r="231" spans="2:2" x14ac:dyDescent="0.2">
      <c r="B231"/>
    </row>
    <row r="232" spans="2:2" x14ac:dyDescent="0.2">
      <c r="B232"/>
    </row>
    <row r="233" spans="2:2" x14ac:dyDescent="0.2">
      <c r="B233"/>
    </row>
    <row r="234" spans="2:2" x14ac:dyDescent="0.2">
      <c r="B234"/>
    </row>
    <row r="235" spans="2:2" x14ac:dyDescent="0.2">
      <c r="B235"/>
    </row>
    <row r="236" spans="2:2" x14ac:dyDescent="0.2">
      <c r="B236"/>
    </row>
    <row r="237" spans="2:2" x14ac:dyDescent="0.2">
      <c r="B237"/>
    </row>
    <row r="238" spans="2:2" x14ac:dyDescent="0.2">
      <c r="B238"/>
    </row>
    <row r="239" spans="2:2" x14ac:dyDescent="0.2">
      <c r="B239"/>
    </row>
    <row r="240" spans="2:2" x14ac:dyDescent="0.2">
      <c r="B240"/>
    </row>
    <row r="241" spans="2:2" x14ac:dyDescent="0.2">
      <c r="B241"/>
    </row>
    <row r="242" spans="2:2" x14ac:dyDescent="0.2">
      <c r="B242"/>
    </row>
    <row r="243" spans="2:2" x14ac:dyDescent="0.2">
      <c r="B243"/>
    </row>
    <row r="244" spans="2:2" x14ac:dyDescent="0.2">
      <c r="B244"/>
    </row>
    <row r="245" spans="2:2" x14ac:dyDescent="0.2">
      <c r="B245"/>
    </row>
    <row r="246" spans="2:2" x14ac:dyDescent="0.2">
      <c r="B246"/>
    </row>
    <row r="247" spans="2:2" x14ac:dyDescent="0.2">
      <c r="B247"/>
    </row>
    <row r="248" spans="2:2" x14ac:dyDescent="0.2">
      <c r="B248"/>
    </row>
    <row r="249" spans="2:2" x14ac:dyDescent="0.2">
      <c r="B249"/>
    </row>
    <row r="250" spans="2:2" x14ac:dyDescent="0.2">
      <c r="B250"/>
    </row>
    <row r="251" spans="2:2" x14ac:dyDescent="0.2">
      <c r="B251"/>
    </row>
    <row r="252" spans="2:2" x14ac:dyDescent="0.2">
      <c r="B252"/>
    </row>
    <row r="253" spans="2:2" x14ac:dyDescent="0.2">
      <c r="B253"/>
    </row>
    <row r="254" spans="2:2" x14ac:dyDescent="0.2">
      <c r="B254"/>
    </row>
    <row r="255" spans="2:2" x14ac:dyDescent="0.2">
      <c r="B255"/>
    </row>
    <row r="256" spans="2:2" x14ac:dyDescent="0.2">
      <c r="B256"/>
    </row>
    <row r="257" spans="2:2" x14ac:dyDescent="0.2">
      <c r="B257"/>
    </row>
    <row r="258" spans="2:2" x14ac:dyDescent="0.2">
      <c r="B258"/>
    </row>
    <row r="259" spans="2:2" x14ac:dyDescent="0.2">
      <c r="B259"/>
    </row>
    <row r="260" spans="2:2" x14ac:dyDescent="0.2">
      <c r="B260"/>
    </row>
    <row r="261" spans="2:2" x14ac:dyDescent="0.2">
      <c r="B261"/>
    </row>
    <row r="262" spans="2:2" x14ac:dyDescent="0.2">
      <c r="B262"/>
    </row>
    <row r="263" spans="2:2" x14ac:dyDescent="0.2">
      <c r="B263"/>
    </row>
    <row r="264" spans="2:2" x14ac:dyDescent="0.2">
      <c r="B264"/>
    </row>
    <row r="265" spans="2:2" x14ac:dyDescent="0.2">
      <c r="B265"/>
    </row>
    <row r="266" spans="2:2" x14ac:dyDescent="0.2">
      <c r="B266"/>
    </row>
    <row r="267" spans="2:2" x14ac:dyDescent="0.2">
      <c r="B267"/>
    </row>
    <row r="268" spans="2:2" x14ac:dyDescent="0.2">
      <c r="B268"/>
    </row>
    <row r="269" spans="2:2" x14ac:dyDescent="0.2">
      <c r="B269"/>
    </row>
    <row r="270" spans="2:2" x14ac:dyDescent="0.2">
      <c r="B270"/>
    </row>
    <row r="271" spans="2:2" x14ac:dyDescent="0.2">
      <c r="B271"/>
    </row>
    <row r="272" spans="2:2" x14ac:dyDescent="0.2">
      <c r="B272"/>
    </row>
    <row r="273" spans="2:2" x14ac:dyDescent="0.2">
      <c r="B273"/>
    </row>
    <row r="274" spans="2:2" x14ac:dyDescent="0.2">
      <c r="B274"/>
    </row>
    <row r="275" spans="2:2" x14ac:dyDescent="0.2">
      <c r="B275"/>
    </row>
    <row r="276" spans="2:2" x14ac:dyDescent="0.2">
      <c r="B276"/>
    </row>
    <row r="277" spans="2:2" x14ac:dyDescent="0.2">
      <c r="B277"/>
    </row>
    <row r="278" spans="2:2" x14ac:dyDescent="0.2">
      <c r="B278"/>
    </row>
    <row r="279" spans="2:2" x14ac:dyDescent="0.2">
      <c r="B279"/>
    </row>
    <row r="280" spans="2:2" x14ac:dyDescent="0.2">
      <c r="B280"/>
    </row>
    <row r="281" spans="2:2" x14ac:dyDescent="0.2">
      <c r="B281"/>
    </row>
    <row r="282" spans="2:2" x14ac:dyDescent="0.2">
      <c r="B282"/>
    </row>
    <row r="283" spans="2:2" x14ac:dyDescent="0.2">
      <c r="B283"/>
    </row>
    <row r="284" spans="2:2" x14ac:dyDescent="0.2">
      <c r="B284"/>
    </row>
    <row r="285" spans="2:2" x14ac:dyDescent="0.2">
      <c r="B285"/>
    </row>
    <row r="286" spans="2:2" x14ac:dyDescent="0.2">
      <c r="B286"/>
    </row>
    <row r="287" spans="2:2" x14ac:dyDescent="0.2">
      <c r="B287"/>
    </row>
    <row r="288" spans="2:2" x14ac:dyDescent="0.2">
      <c r="B288"/>
    </row>
    <row r="289" spans="2:2" x14ac:dyDescent="0.2">
      <c r="B289"/>
    </row>
    <row r="290" spans="2:2" x14ac:dyDescent="0.2">
      <c r="B290"/>
    </row>
    <row r="291" spans="2:2" x14ac:dyDescent="0.2">
      <c r="B291"/>
    </row>
    <row r="292" spans="2:2" x14ac:dyDescent="0.2">
      <c r="B292"/>
    </row>
    <row r="293" spans="2:2" x14ac:dyDescent="0.2">
      <c r="B293"/>
    </row>
    <row r="294" spans="2:2" x14ac:dyDescent="0.2">
      <c r="B294"/>
    </row>
    <row r="295" spans="2:2" x14ac:dyDescent="0.2">
      <c r="B295"/>
    </row>
    <row r="296" spans="2:2" x14ac:dyDescent="0.2">
      <c r="B296"/>
    </row>
    <row r="297" spans="2:2" x14ac:dyDescent="0.2">
      <c r="B297"/>
    </row>
    <row r="298" spans="2:2" x14ac:dyDescent="0.2">
      <c r="B298"/>
    </row>
    <row r="299" spans="2:2" x14ac:dyDescent="0.2">
      <c r="B299"/>
    </row>
    <row r="300" spans="2:2" x14ac:dyDescent="0.2">
      <c r="B300"/>
    </row>
    <row r="301" spans="2:2" x14ac:dyDescent="0.2">
      <c r="B301"/>
    </row>
    <row r="302" spans="2:2" x14ac:dyDescent="0.2">
      <c r="B302"/>
    </row>
    <row r="303" spans="2:2" x14ac:dyDescent="0.2">
      <c r="B303"/>
    </row>
    <row r="304" spans="2:2" x14ac:dyDescent="0.2">
      <c r="B304"/>
    </row>
    <row r="305" spans="2:2" x14ac:dyDescent="0.2">
      <c r="B305"/>
    </row>
    <row r="306" spans="2:2" x14ac:dyDescent="0.2">
      <c r="B306"/>
    </row>
    <row r="307" spans="2:2" x14ac:dyDescent="0.2">
      <c r="B307"/>
    </row>
    <row r="308" spans="2:2" x14ac:dyDescent="0.2">
      <c r="B308"/>
    </row>
    <row r="309" spans="2:2" x14ac:dyDescent="0.2">
      <c r="B309"/>
    </row>
    <row r="310" spans="2:2" x14ac:dyDescent="0.2">
      <c r="B310"/>
    </row>
    <row r="311" spans="2:2" x14ac:dyDescent="0.2">
      <c r="B311"/>
    </row>
    <row r="312" spans="2:2" x14ac:dyDescent="0.2">
      <c r="B312"/>
    </row>
    <row r="313" spans="2:2" x14ac:dyDescent="0.2">
      <c r="B313"/>
    </row>
    <row r="314" spans="2:2" x14ac:dyDescent="0.2">
      <c r="B314"/>
    </row>
    <row r="315" spans="2:2" x14ac:dyDescent="0.2">
      <c r="B315"/>
    </row>
    <row r="316" spans="2:2" x14ac:dyDescent="0.2">
      <c r="B316"/>
    </row>
    <row r="317" spans="2:2" x14ac:dyDescent="0.2">
      <c r="B317"/>
    </row>
    <row r="318" spans="2:2" x14ac:dyDescent="0.2">
      <c r="B318"/>
    </row>
    <row r="319" spans="2:2" x14ac:dyDescent="0.2">
      <c r="B319"/>
    </row>
    <row r="320" spans="2:2" x14ac:dyDescent="0.2">
      <c r="B320"/>
    </row>
    <row r="321" spans="2:2" x14ac:dyDescent="0.2">
      <c r="B321"/>
    </row>
    <row r="322" spans="2:2" x14ac:dyDescent="0.2">
      <c r="B322"/>
    </row>
    <row r="323" spans="2:2" x14ac:dyDescent="0.2">
      <c r="B323"/>
    </row>
    <row r="324" spans="2:2" x14ac:dyDescent="0.2">
      <c r="B324"/>
    </row>
    <row r="325" spans="2:2" x14ac:dyDescent="0.2">
      <c r="B325"/>
    </row>
    <row r="326" spans="2:2" x14ac:dyDescent="0.2">
      <c r="B326"/>
    </row>
    <row r="327" spans="2:2" x14ac:dyDescent="0.2">
      <c r="B327"/>
    </row>
    <row r="328" spans="2:2" x14ac:dyDescent="0.2">
      <c r="B328"/>
    </row>
    <row r="329" spans="2:2" x14ac:dyDescent="0.2">
      <c r="B329"/>
    </row>
    <row r="330" spans="2:2" x14ac:dyDescent="0.2">
      <c r="B330"/>
    </row>
    <row r="331" spans="2:2" x14ac:dyDescent="0.2">
      <c r="B331"/>
    </row>
    <row r="332" spans="2:2" x14ac:dyDescent="0.2">
      <c r="B332"/>
    </row>
    <row r="333" spans="2:2" x14ac:dyDescent="0.2">
      <c r="B333"/>
    </row>
    <row r="334" spans="2:2" x14ac:dyDescent="0.2">
      <c r="B334"/>
    </row>
    <row r="335" spans="2:2" x14ac:dyDescent="0.2">
      <c r="B335"/>
    </row>
    <row r="336" spans="2:2" x14ac:dyDescent="0.2">
      <c r="B336"/>
    </row>
    <row r="337" spans="2:2" x14ac:dyDescent="0.2">
      <c r="B337"/>
    </row>
    <row r="338" spans="2:2" x14ac:dyDescent="0.2">
      <c r="B338"/>
    </row>
    <row r="339" spans="2:2" x14ac:dyDescent="0.2">
      <c r="B339"/>
    </row>
    <row r="340" spans="2:2" x14ac:dyDescent="0.2">
      <c r="B340"/>
    </row>
    <row r="341" spans="2:2" x14ac:dyDescent="0.2">
      <c r="B341"/>
    </row>
    <row r="342" spans="2:2" x14ac:dyDescent="0.2">
      <c r="B342"/>
    </row>
    <row r="343" spans="2:2" x14ac:dyDescent="0.2">
      <c r="B343"/>
    </row>
    <row r="344" spans="2:2" x14ac:dyDescent="0.2">
      <c r="B344"/>
    </row>
    <row r="345" spans="2:2" x14ac:dyDescent="0.2">
      <c r="B345"/>
    </row>
    <row r="346" spans="2:2" x14ac:dyDescent="0.2">
      <c r="B346"/>
    </row>
    <row r="347" spans="2:2" x14ac:dyDescent="0.2">
      <c r="B347"/>
    </row>
    <row r="348" spans="2:2" x14ac:dyDescent="0.2">
      <c r="B348"/>
    </row>
    <row r="349" spans="2:2" x14ac:dyDescent="0.2">
      <c r="B349"/>
    </row>
    <row r="350" spans="2:2" x14ac:dyDescent="0.2">
      <c r="B350"/>
    </row>
    <row r="351" spans="2:2" x14ac:dyDescent="0.2">
      <c r="B351"/>
    </row>
    <row r="352" spans="2:2" x14ac:dyDescent="0.2">
      <c r="B352"/>
    </row>
    <row r="353" spans="2:2" x14ac:dyDescent="0.2">
      <c r="B353"/>
    </row>
    <row r="354" spans="2:2" x14ac:dyDescent="0.2">
      <c r="B354"/>
    </row>
    <row r="355" spans="2:2" x14ac:dyDescent="0.2">
      <c r="B355"/>
    </row>
    <row r="356" spans="2:2" x14ac:dyDescent="0.2">
      <c r="B356"/>
    </row>
    <row r="357" spans="2:2" x14ac:dyDescent="0.2">
      <c r="B357"/>
    </row>
    <row r="358" spans="2:2" x14ac:dyDescent="0.2">
      <c r="B358"/>
    </row>
    <row r="359" spans="2:2" x14ac:dyDescent="0.2">
      <c r="B359"/>
    </row>
    <row r="360" spans="2:2" x14ac:dyDescent="0.2">
      <c r="B360"/>
    </row>
    <row r="361" spans="2:2" x14ac:dyDescent="0.2">
      <c r="B361"/>
    </row>
    <row r="362" spans="2:2" x14ac:dyDescent="0.2">
      <c r="B362"/>
    </row>
    <row r="363" spans="2:2" x14ac:dyDescent="0.2">
      <c r="B363"/>
    </row>
    <row r="364" spans="2:2" x14ac:dyDescent="0.2">
      <c r="B364"/>
    </row>
    <row r="365" spans="2:2" x14ac:dyDescent="0.2">
      <c r="B365"/>
    </row>
    <row r="366" spans="2:2" x14ac:dyDescent="0.2">
      <c r="B366"/>
    </row>
    <row r="367" spans="2:2" x14ac:dyDescent="0.2">
      <c r="B367"/>
    </row>
    <row r="368" spans="2:2" x14ac:dyDescent="0.2">
      <c r="B368"/>
    </row>
    <row r="369" spans="2:2" x14ac:dyDescent="0.2">
      <c r="B369"/>
    </row>
    <row r="370" spans="2:2" x14ac:dyDescent="0.2">
      <c r="B370"/>
    </row>
    <row r="371" spans="2:2" x14ac:dyDescent="0.2">
      <c r="B371"/>
    </row>
    <row r="372" spans="2:2" x14ac:dyDescent="0.2">
      <c r="B372"/>
    </row>
    <row r="373" spans="2:2" x14ac:dyDescent="0.2">
      <c r="B373"/>
    </row>
    <row r="374" spans="2:2" x14ac:dyDescent="0.2">
      <c r="B374"/>
    </row>
    <row r="375" spans="2:2" x14ac:dyDescent="0.2">
      <c r="B375"/>
    </row>
    <row r="376" spans="2:2" x14ac:dyDescent="0.2">
      <c r="B376"/>
    </row>
    <row r="377" spans="2:2" x14ac:dyDescent="0.2">
      <c r="B377"/>
    </row>
    <row r="378" spans="2:2" x14ac:dyDescent="0.2">
      <c r="B378"/>
    </row>
    <row r="379" spans="2:2" x14ac:dyDescent="0.2">
      <c r="B379"/>
    </row>
    <row r="380" spans="2:2" x14ac:dyDescent="0.2">
      <c r="B380"/>
    </row>
    <row r="381" spans="2:2" x14ac:dyDescent="0.2">
      <c r="B381"/>
    </row>
    <row r="382" spans="2:2" x14ac:dyDescent="0.2">
      <c r="B382"/>
    </row>
    <row r="383" spans="2:2" x14ac:dyDescent="0.2">
      <c r="B383"/>
    </row>
    <row r="384" spans="2:2" x14ac:dyDescent="0.2">
      <c r="B384"/>
    </row>
    <row r="385" spans="2:2" x14ac:dyDescent="0.2">
      <c r="B385"/>
    </row>
    <row r="386" spans="2:2" x14ac:dyDescent="0.2">
      <c r="B386"/>
    </row>
    <row r="387" spans="2:2" x14ac:dyDescent="0.2">
      <c r="B387"/>
    </row>
    <row r="388" spans="2:2" x14ac:dyDescent="0.2">
      <c r="B388"/>
    </row>
    <row r="389" spans="2:2" x14ac:dyDescent="0.2">
      <c r="B389"/>
    </row>
    <row r="390" spans="2:2" x14ac:dyDescent="0.2">
      <c r="B390"/>
    </row>
    <row r="391" spans="2:2" x14ac:dyDescent="0.2">
      <c r="B391"/>
    </row>
    <row r="392" spans="2:2" x14ac:dyDescent="0.2">
      <c r="B392"/>
    </row>
    <row r="393" spans="2:2" x14ac:dyDescent="0.2">
      <c r="B393"/>
    </row>
    <row r="394" spans="2:2" x14ac:dyDescent="0.2">
      <c r="B394"/>
    </row>
    <row r="395" spans="2:2" x14ac:dyDescent="0.2">
      <c r="B395"/>
    </row>
    <row r="396" spans="2:2" x14ac:dyDescent="0.2">
      <c r="B396"/>
    </row>
    <row r="397" spans="2:2" x14ac:dyDescent="0.2">
      <c r="B397"/>
    </row>
    <row r="398" spans="2:2" x14ac:dyDescent="0.2">
      <c r="B398"/>
    </row>
    <row r="399" spans="2:2" x14ac:dyDescent="0.2">
      <c r="B399"/>
    </row>
    <row r="400" spans="2:2" x14ac:dyDescent="0.2">
      <c r="B400"/>
    </row>
    <row r="401" spans="2:2" x14ac:dyDescent="0.2">
      <c r="B401"/>
    </row>
    <row r="402" spans="2:2" x14ac:dyDescent="0.2">
      <c r="B402"/>
    </row>
    <row r="403" spans="2:2" x14ac:dyDescent="0.2">
      <c r="B403"/>
    </row>
    <row r="404" spans="2:2" x14ac:dyDescent="0.2">
      <c r="B404"/>
    </row>
    <row r="405" spans="2:2" x14ac:dyDescent="0.2">
      <c r="B405"/>
    </row>
    <row r="406" spans="2:2" x14ac:dyDescent="0.2">
      <c r="B406"/>
    </row>
    <row r="407" spans="2:2" x14ac:dyDescent="0.2">
      <c r="B407"/>
    </row>
    <row r="408" spans="2:2" x14ac:dyDescent="0.2">
      <c r="B408"/>
    </row>
    <row r="409" spans="2:2" x14ac:dyDescent="0.2">
      <c r="B409"/>
    </row>
    <row r="410" spans="2:2" x14ac:dyDescent="0.2">
      <c r="B410"/>
    </row>
    <row r="411" spans="2:2" x14ac:dyDescent="0.2">
      <c r="B411"/>
    </row>
    <row r="412" spans="2:2" x14ac:dyDescent="0.2">
      <c r="B412"/>
    </row>
    <row r="413" spans="2:2" x14ac:dyDescent="0.2">
      <c r="B413"/>
    </row>
    <row r="414" spans="2:2" x14ac:dyDescent="0.2">
      <c r="B414"/>
    </row>
    <row r="415" spans="2:2" x14ac:dyDescent="0.2">
      <c r="B415"/>
    </row>
    <row r="416" spans="2:2" x14ac:dyDescent="0.2">
      <c r="B416"/>
    </row>
    <row r="417" spans="2:2" x14ac:dyDescent="0.2">
      <c r="B417"/>
    </row>
    <row r="418" spans="2:2" x14ac:dyDescent="0.2">
      <c r="B418"/>
    </row>
    <row r="419" spans="2:2" x14ac:dyDescent="0.2">
      <c r="B419"/>
    </row>
    <row r="420" spans="2:2" x14ac:dyDescent="0.2">
      <c r="B420"/>
    </row>
    <row r="421" spans="2:2" x14ac:dyDescent="0.2">
      <c r="B421"/>
    </row>
    <row r="422" spans="2:2" x14ac:dyDescent="0.2">
      <c r="B422"/>
    </row>
    <row r="423" spans="2:2" x14ac:dyDescent="0.2">
      <c r="B423"/>
    </row>
    <row r="424" spans="2:2" x14ac:dyDescent="0.2">
      <c r="B424"/>
    </row>
    <row r="425" spans="2:2" x14ac:dyDescent="0.2">
      <c r="B425"/>
    </row>
    <row r="426" spans="2:2" x14ac:dyDescent="0.2">
      <c r="B426"/>
    </row>
    <row r="427" spans="2:2" x14ac:dyDescent="0.2">
      <c r="B427"/>
    </row>
    <row r="428" spans="2:2" x14ac:dyDescent="0.2">
      <c r="B428"/>
    </row>
    <row r="429" spans="2:2" x14ac:dyDescent="0.2">
      <c r="B429"/>
    </row>
    <row r="430" spans="2:2" x14ac:dyDescent="0.2">
      <c r="B430"/>
    </row>
    <row r="431" spans="2:2" x14ac:dyDescent="0.2">
      <c r="B431"/>
    </row>
    <row r="432" spans="2:2" x14ac:dyDescent="0.2">
      <c r="B432"/>
    </row>
    <row r="433" spans="2:2" x14ac:dyDescent="0.2">
      <c r="B433"/>
    </row>
    <row r="434" spans="2:2" x14ac:dyDescent="0.2">
      <c r="B434"/>
    </row>
    <row r="435" spans="2:2" x14ac:dyDescent="0.2">
      <c r="B435"/>
    </row>
    <row r="436" spans="2:2" x14ac:dyDescent="0.2">
      <c r="B436"/>
    </row>
    <row r="437" spans="2:2" x14ac:dyDescent="0.2">
      <c r="B437"/>
    </row>
    <row r="438" spans="2:2" x14ac:dyDescent="0.2">
      <c r="B438"/>
    </row>
    <row r="439" spans="2:2" x14ac:dyDescent="0.2">
      <c r="B439"/>
    </row>
    <row r="440" spans="2:2" x14ac:dyDescent="0.2">
      <c r="B440"/>
    </row>
    <row r="441" spans="2:2" x14ac:dyDescent="0.2">
      <c r="B441"/>
    </row>
    <row r="442" spans="2:2" x14ac:dyDescent="0.2">
      <c r="B442"/>
    </row>
    <row r="443" spans="2:2" x14ac:dyDescent="0.2">
      <c r="B443"/>
    </row>
    <row r="444" spans="2:2" x14ac:dyDescent="0.2">
      <c r="B444"/>
    </row>
    <row r="445" spans="2:2" x14ac:dyDescent="0.2">
      <c r="B445"/>
    </row>
    <row r="446" spans="2:2" x14ac:dyDescent="0.2">
      <c r="B446"/>
    </row>
    <row r="447" spans="2:2" x14ac:dyDescent="0.2">
      <c r="B447"/>
    </row>
    <row r="448" spans="2:2" x14ac:dyDescent="0.2">
      <c r="B448"/>
    </row>
    <row r="449" spans="2:2" x14ac:dyDescent="0.2">
      <c r="B449"/>
    </row>
    <row r="450" spans="2:2" x14ac:dyDescent="0.2">
      <c r="B450"/>
    </row>
    <row r="451" spans="2:2" x14ac:dyDescent="0.2">
      <c r="B451"/>
    </row>
    <row r="452" spans="2:2" x14ac:dyDescent="0.2">
      <c r="B452"/>
    </row>
    <row r="453" spans="2:2" x14ac:dyDescent="0.2">
      <c r="B453"/>
    </row>
    <row r="454" spans="2:2" x14ac:dyDescent="0.2">
      <c r="B454"/>
    </row>
    <row r="455" spans="2:2" x14ac:dyDescent="0.2">
      <c r="B455"/>
    </row>
    <row r="456" spans="2:2" x14ac:dyDescent="0.2">
      <c r="B456"/>
    </row>
    <row r="457" spans="2:2" x14ac:dyDescent="0.2">
      <c r="B457"/>
    </row>
    <row r="458" spans="2:2" x14ac:dyDescent="0.2">
      <c r="B458"/>
    </row>
    <row r="459" spans="2:2" x14ac:dyDescent="0.2">
      <c r="B459"/>
    </row>
    <row r="460" spans="2:2" x14ac:dyDescent="0.2">
      <c r="B460"/>
    </row>
    <row r="461" spans="2:2" x14ac:dyDescent="0.2">
      <c r="B461"/>
    </row>
    <row r="462" spans="2:2" x14ac:dyDescent="0.2">
      <c r="B462"/>
    </row>
    <row r="463" spans="2:2" x14ac:dyDescent="0.2">
      <c r="B463"/>
    </row>
    <row r="464" spans="2:2" x14ac:dyDescent="0.2">
      <c r="B464"/>
    </row>
    <row r="465" spans="2:2" x14ac:dyDescent="0.2">
      <c r="B465"/>
    </row>
    <row r="466" spans="2:2" x14ac:dyDescent="0.2">
      <c r="B466"/>
    </row>
    <row r="467" spans="2:2" x14ac:dyDescent="0.2">
      <c r="B467"/>
    </row>
    <row r="468" spans="2:2" x14ac:dyDescent="0.2">
      <c r="B468"/>
    </row>
    <row r="469" spans="2:2" x14ac:dyDescent="0.2">
      <c r="B469"/>
    </row>
    <row r="470" spans="2:2" x14ac:dyDescent="0.2">
      <c r="B470"/>
    </row>
    <row r="471" spans="2:2" x14ac:dyDescent="0.2">
      <c r="B471"/>
    </row>
    <row r="472" spans="2:2" x14ac:dyDescent="0.2">
      <c r="B472"/>
    </row>
    <row r="473" spans="2:2" x14ac:dyDescent="0.2">
      <c r="B473"/>
    </row>
    <row r="474" spans="2:2" x14ac:dyDescent="0.2">
      <c r="B474"/>
    </row>
    <row r="475" spans="2:2" x14ac:dyDescent="0.2">
      <c r="B475"/>
    </row>
    <row r="476" spans="2:2" x14ac:dyDescent="0.2">
      <c r="B476"/>
    </row>
    <row r="477" spans="2:2" x14ac:dyDescent="0.2">
      <c r="B477"/>
    </row>
    <row r="478" spans="2:2" x14ac:dyDescent="0.2">
      <c r="B478"/>
    </row>
    <row r="479" spans="2:2" x14ac:dyDescent="0.2">
      <c r="B479"/>
    </row>
    <row r="480" spans="2:2" x14ac:dyDescent="0.2">
      <c r="B480"/>
    </row>
    <row r="481" spans="2:2" x14ac:dyDescent="0.2">
      <c r="B481"/>
    </row>
    <row r="482" spans="2:2" x14ac:dyDescent="0.2">
      <c r="B482"/>
    </row>
    <row r="483" spans="2:2" x14ac:dyDescent="0.2">
      <c r="B483"/>
    </row>
    <row r="484" spans="2:2" x14ac:dyDescent="0.2">
      <c r="B484"/>
    </row>
    <row r="485" spans="2:2" x14ac:dyDescent="0.2">
      <c r="B485"/>
    </row>
    <row r="486" spans="2:2" x14ac:dyDescent="0.2">
      <c r="B486"/>
    </row>
    <row r="487" spans="2:2" x14ac:dyDescent="0.2">
      <c r="B487"/>
    </row>
    <row r="488" spans="2:2" x14ac:dyDescent="0.2">
      <c r="B488"/>
    </row>
    <row r="489" spans="2:2" x14ac:dyDescent="0.2">
      <c r="B489"/>
    </row>
    <row r="490" spans="2:2" x14ac:dyDescent="0.2">
      <c r="B490"/>
    </row>
    <row r="491" spans="2:2" x14ac:dyDescent="0.2">
      <c r="B491"/>
    </row>
    <row r="492" spans="2:2" x14ac:dyDescent="0.2">
      <c r="B492"/>
    </row>
    <row r="493" spans="2:2" x14ac:dyDescent="0.2">
      <c r="B493"/>
    </row>
    <row r="494" spans="2:2" x14ac:dyDescent="0.2">
      <c r="B494"/>
    </row>
    <row r="495" spans="2:2" x14ac:dyDescent="0.2">
      <c r="B495"/>
    </row>
    <row r="496" spans="2:2" x14ac:dyDescent="0.2">
      <c r="B496"/>
    </row>
    <row r="497" spans="2:2" x14ac:dyDescent="0.2">
      <c r="B497"/>
    </row>
    <row r="498" spans="2:2" x14ac:dyDescent="0.2">
      <c r="B498"/>
    </row>
    <row r="499" spans="2:2" x14ac:dyDescent="0.2">
      <c r="B499"/>
    </row>
    <row r="500" spans="2:2" x14ac:dyDescent="0.2">
      <c r="B500"/>
    </row>
    <row r="501" spans="2:2" x14ac:dyDescent="0.2">
      <c r="B501"/>
    </row>
    <row r="502" spans="2:2" x14ac:dyDescent="0.2">
      <c r="B502"/>
    </row>
    <row r="503" spans="2:2" x14ac:dyDescent="0.2">
      <c r="B503"/>
    </row>
    <row r="504" spans="2:2" x14ac:dyDescent="0.2">
      <c r="B504"/>
    </row>
    <row r="505" spans="2:2" x14ac:dyDescent="0.2">
      <c r="B505"/>
    </row>
    <row r="506" spans="2:2" x14ac:dyDescent="0.2">
      <c r="B506"/>
    </row>
    <row r="507" spans="2:2" x14ac:dyDescent="0.2">
      <c r="B507"/>
    </row>
    <row r="508" spans="2:2" x14ac:dyDescent="0.2">
      <c r="B508"/>
    </row>
    <row r="509" spans="2:2" x14ac:dyDescent="0.2">
      <c r="B509"/>
    </row>
    <row r="510" spans="2:2" x14ac:dyDescent="0.2">
      <c r="B510"/>
    </row>
    <row r="511" spans="2:2" x14ac:dyDescent="0.2">
      <c r="B511"/>
    </row>
    <row r="512" spans="2:2" x14ac:dyDescent="0.2">
      <c r="B512"/>
    </row>
    <row r="513" spans="2:2" x14ac:dyDescent="0.2">
      <c r="B513"/>
    </row>
    <row r="514" spans="2:2" x14ac:dyDescent="0.2">
      <c r="B514"/>
    </row>
    <row r="515" spans="2:2" x14ac:dyDescent="0.2">
      <c r="B515"/>
    </row>
    <row r="516" spans="2:2" x14ac:dyDescent="0.2">
      <c r="B516"/>
    </row>
    <row r="517" spans="2:2" x14ac:dyDescent="0.2">
      <c r="B517"/>
    </row>
    <row r="518" spans="2:2" x14ac:dyDescent="0.2">
      <c r="B518"/>
    </row>
    <row r="519" spans="2:2" x14ac:dyDescent="0.2">
      <c r="B519"/>
    </row>
    <row r="520" spans="2:2" x14ac:dyDescent="0.2">
      <c r="B520"/>
    </row>
    <row r="521" spans="2:2" x14ac:dyDescent="0.2">
      <c r="B521"/>
    </row>
    <row r="522" spans="2:2" x14ac:dyDescent="0.2">
      <c r="B522"/>
    </row>
    <row r="523" spans="2:2" x14ac:dyDescent="0.2">
      <c r="B523"/>
    </row>
    <row r="524" spans="2:2" x14ac:dyDescent="0.2">
      <c r="B524"/>
    </row>
    <row r="525" spans="2:2" x14ac:dyDescent="0.2">
      <c r="B525"/>
    </row>
    <row r="526" spans="2:2" x14ac:dyDescent="0.2">
      <c r="B526"/>
    </row>
    <row r="527" spans="2:2" x14ac:dyDescent="0.2">
      <c r="B527"/>
    </row>
    <row r="528" spans="2:2" x14ac:dyDescent="0.2">
      <c r="B528"/>
    </row>
    <row r="529" spans="2:2" x14ac:dyDescent="0.2">
      <c r="B529"/>
    </row>
    <row r="530" spans="2:2" x14ac:dyDescent="0.2">
      <c r="B530"/>
    </row>
    <row r="531" spans="2:2" x14ac:dyDescent="0.2">
      <c r="B531"/>
    </row>
    <row r="532" spans="2:2" x14ac:dyDescent="0.2">
      <c r="B532"/>
    </row>
    <row r="533" spans="2:2" x14ac:dyDescent="0.2">
      <c r="B533"/>
    </row>
    <row r="534" spans="2:2" x14ac:dyDescent="0.2">
      <c r="B534"/>
    </row>
    <row r="535" spans="2:2" x14ac:dyDescent="0.2">
      <c r="B535"/>
    </row>
    <row r="536" spans="2:2" x14ac:dyDescent="0.2">
      <c r="B536"/>
    </row>
    <row r="537" spans="2:2" x14ac:dyDescent="0.2">
      <c r="B537"/>
    </row>
    <row r="538" spans="2:2" x14ac:dyDescent="0.2">
      <c r="B538"/>
    </row>
    <row r="539" spans="2:2" x14ac:dyDescent="0.2">
      <c r="B539"/>
    </row>
    <row r="540" spans="2:2" x14ac:dyDescent="0.2">
      <c r="B540"/>
    </row>
    <row r="541" spans="2:2" x14ac:dyDescent="0.2">
      <c r="B541"/>
    </row>
    <row r="542" spans="2:2" x14ac:dyDescent="0.2">
      <c r="B542"/>
    </row>
    <row r="543" spans="2:2" x14ac:dyDescent="0.2">
      <c r="B543"/>
    </row>
    <row r="544" spans="2:2" x14ac:dyDescent="0.2">
      <c r="B544"/>
    </row>
    <row r="545" spans="2:2" x14ac:dyDescent="0.2">
      <c r="B545"/>
    </row>
    <row r="546" spans="2:2" x14ac:dyDescent="0.2">
      <c r="B546"/>
    </row>
    <row r="547" spans="2:2" x14ac:dyDescent="0.2">
      <c r="B547"/>
    </row>
    <row r="548" spans="2:2" x14ac:dyDescent="0.2">
      <c r="B548"/>
    </row>
    <row r="549" spans="2:2" x14ac:dyDescent="0.2">
      <c r="B549"/>
    </row>
    <row r="550" spans="2:2" x14ac:dyDescent="0.2">
      <c r="B550"/>
    </row>
    <row r="551" spans="2:2" x14ac:dyDescent="0.2">
      <c r="B551"/>
    </row>
    <row r="552" spans="2:2" x14ac:dyDescent="0.2">
      <c r="B552"/>
    </row>
    <row r="553" spans="2:2" x14ac:dyDescent="0.2">
      <c r="B553"/>
    </row>
    <row r="554" spans="2:2" x14ac:dyDescent="0.2">
      <c r="B554"/>
    </row>
    <row r="555" spans="2:2" x14ac:dyDescent="0.2">
      <c r="B555"/>
    </row>
    <row r="556" spans="2:2" x14ac:dyDescent="0.2">
      <c r="B556"/>
    </row>
    <row r="557" spans="2:2" x14ac:dyDescent="0.2">
      <c r="B557"/>
    </row>
    <row r="558" spans="2:2" x14ac:dyDescent="0.2">
      <c r="B558"/>
    </row>
    <row r="559" spans="2:2" x14ac:dyDescent="0.2">
      <c r="B559"/>
    </row>
    <row r="560" spans="2:2" x14ac:dyDescent="0.2">
      <c r="B560"/>
    </row>
    <row r="561" spans="2:2" x14ac:dyDescent="0.2">
      <c r="B561"/>
    </row>
    <row r="562" spans="2:2" x14ac:dyDescent="0.2">
      <c r="B562"/>
    </row>
    <row r="563" spans="2:2" x14ac:dyDescent="0.2">
      <c r="B563"/>
    </row>
    <row r="564" spans="2:2" x14ac:dyDescent="0.2">
      <c r="B564"/>
    </row>
    <row r="565" spans="2:2" x14ac:dyDescent="0.2">
      <c r="B565"/>
    </row>
    <row r="566" spans="2:2" x14ac:dyDescent="0.2">
      <c r="B566"/>
    </row>
    <row r="567" spans="2:2" x14ac:dyDescent="0.2">
      <c r="B567"/>
    </row>
    <row r="568" spans="2:2" x14ac:dyDescent="0.2">
      <c r="B568"/>
    </row>
    <row r="569" spans="2:2" x14ac:dyDescent="0.2">
      <c r="B569"/>
    </row>
    <row r="570" spans="2:2" x14ac:dyDescent="0.2">
      <c r="B570"/>
    </row>
    <row r="571" spans="2:2" x14ac:dyDescent="0.2">
      <c r="B571"/>
    </row>
    <row r="572" spans="2:2" x14ac:dyDescent="0.2">
      <c r="B572"/>
    </row>
    <row r="573" spans="2:2" x14ac:dyDescent="0.2">
      <c r="B573"/>
    </row>
    <row r="574" spans="2:2" x14ac:dyDescent="0.2">
      <c r="B574"/>
    </row>
    <row r="575" spans="2:2" x14ac:dyDescent="0.2">
      <c r="B575"/>
    </row>
    <row r="576" spans="2:2" x14ac:dyDescent="0.2">
      <c r="B576"/>
    </row>
    <row r="577" spans="2:2" x14ac:dyDescent="0.2">
      <c r="B577"/>
    </row>
    <row r="578" spans="2:2" x14ac:dyDescent="0.2">
      <c r="B578"/>
    </row>
    <row r="579" spans="2:2" x14ac:dyDescent="0.2">
      <c r="B579"/>
    </row>
    <row r="580" spans="2:2" x14ac:dyDescent="0.2">
      <c r="B580"/>
    </row>
    <row r="581" spans="2:2" x14ac:dyDescent="0.2">
      <c r="B581"/>
    </row>
    <row r="582" spans="2:2" x14ac:dyDescent="0.2">
      <c r="B582"/>
    </row>
    <row r="583" spans="2:2" x14ac:dyDescent="0.2">
      <c r="B583"/>
    </row>
    <row r="584" spans="2:2" x14ac:dyDescent="0.2">
      <c r="B584"/>
    </row>
    <row r="585" spans="2:2" x14ac:dyDescent="0.2">
      <c r="B585"/>
    </row>
    <row r="586" spans="2:2" x14ac:dyDescent="0.2">
      <c r="B586"/>
    </row>
    <row r="587" spans="2:2" x14ac:dyDescent="0.2">
      <c r="B587"/>
    </row>
    <row r="588" spans="2:2" x14ac:dyDescent="0.2">
      <c r="B588"/>
    </row>
    <row r="589" spans="2:2" x14ac:dyDescent="0.2">
      <c r="B589"/>
    </row>
    <row r="590" spans="2:2" x14ac:dyDescent="0.2">
      <c r="B590"/>
    </row>
    <row r="591" spans="2:2" x14ac:dyDescent="0.2">
      <c r="B591"/>
    </row>
    <row r="592" spans="2:2" x14ac:dyDescent="0.2">
      <c r="B592"/>
    </row>
    <row r="593" spans="2:2" x14ac:dyDescent="0.2">
      <c r="B593"/>
    </row>
    <row r="594" spans="2:2" x14ac:dyDescent="0.2">
      <c r="B594"/>
    </row>
    <row r="595" spans="2:2" x14ac:dyDescent="0.2">
      <c r="B595"/>
    </row>
    <row r="596" spans="2:2" x14ac:dyDescent="0.2">
      <c r="B596"/>
    </row>
    <row r="597" spans="2:2" x14ac:dyDescent="0.2">
      <c r="B597"/>
    </row>
    <row r="598" spans="2:2" x14ac:dyDescent="0.2">
      <c r="B598"/>
    </row>
    <row r="599" spans="2:2" x14ac:dyDescent="0.2">
      <c r="B599"/>
    </row>
    <row r="600" spans="2:2" x14ac:dyDescent="0.2">
      <c r="B600"/>
    </row>
    <row r="601" spans="2:2" x14ac:dyDescent="0.2">
      <c r="B601"/>
    </row>
    <row r="602" spans="2:2" x14ac:dyDescent="0.2">
      <c r="B602"/>
    </row>
    <row r="603" spans="2:2" x14ac:dyDescent="0.2">
      <c r="B603"/>
    </row>
    <row r="604" spans="2:2" x14ac:dyDescent="0.2">
      <c r="B604"/>
    </row>
    <row r="605" spans="2:2" x14ac:dyDescent="0.2">
      <c r="B605"/>
    </row>
    <row r="606" spans="2:2" x14ac:dyDescent="0.2">
      <c r="B606"/>
    </row>
    <row r="607" spans="2:2" x14ac:dyDescent="0.2">
      <c r="B607"/>
    </row>
    <row r="608" spans="2:2" x14ac:dyDescent="0.2">
      <c r="B608"/>
    </row>
    <row r="609" spans="2:2" x14ac:dyDescent="0.2">
      <c r="B609"/>
    </row>
    <row r="610" spans="2:2" x14ac:dyDescent="0.2">
      <c r="B610"/>
    </row>
    <row r="611" spans="2:2" x14ac:dyDescent="0.2">
      <c r="B611"/>
    </row>
    <row r="612" spans="2:2" x14ac:dyDescent="0.2">
      <c r="B612"/>
    </row>
    <row r="613" spans="2:2" x14ac:dyDescent="0.2">
      <c r="B613"/>
    </row>
    <row r="614" spans="2:2" x14ac:dyDescent="0.2">
      <c r="B614"/>
    </row>
    <row r="615" spans="2:2" x14ac:dyDescent="0.2">
      <c r="B615"/>
    </row>
    <row r="616" spans="2:2" x14ac:dyDescent="0.2">
      <c r="B616"/>
    </row>
    <row r="617" spans="2:2" x14ac:dyDescent="0.2">
      <c r="B617"/>
    </row>
    <row r="618" spans="2:2" x14ac:dyDescent="0.2">
      <c r="B618"/>
    </row>
    <row r="619" spans="2:2" x14ac:dyDescent="0.2">
      <c r="B619"/>
    </row>
    <row r="620" spans="2:2" x14ac:dyDescent="0.2">
      <c r="B620"/>
    </row>
    <row r="621" spans="2:2" x14ac:dyDescent="0.2">
      <c r="B621"/>
    </row>
    <row r="622" spans="2:2" x14ac:dyDescent="0.2">
      <c r="B622"/>
    </row>
    <row r="623" spans="2:2" x14ac:dyDescent="0.2">
      <c r="B623"/>
    </row>
    <row r="624" spans="2:2" x14ac:dyDescent="0.2">
      <c r="B624"/>
    </row>
    <row r="625" spans="2:2" x14ac:dyDescent="0.2">
      <c r="B625"/>
    </row>
    <row r="626" spans="2:2" x14ac:dyDescent="0.2">
      <c r="B626"/>
    </row>
    <row r="627" spans="2:2" x14ac:dyDescent="0.2">
      <c r="B627"/>
    </row>
    <row r="628" spans="2:2" x14ac:dyDescent="0.2">
      <c r="B628"/>
    </row>
    <row r="629" spans="2:2" x14ac:dyDescent="0.2">
      <c r="B629"/>
    </row>
    <row r="630" spans="2:2" x14ac:dyDescent="0.2">
      <c r="B630"/>
    </row>
    <row r="631" spans="2:2" x14ac:dyDescent="0.2">
      <c r="B631"/>
    </row>
    <row r="632" spans="2:2" x14ac:dyDescent="0.2">
      <c r="B632"/>
    </row>
    <row r="633" spans="2:2" x14ac:dyDescent="0.2">
      <c r="B633"/>
    </row>
    <row r="634" spans="2:2" x14ac:dyDescent="0.2">
      <c r="B634"/>
    </row>
    <row r="635" spans="2:2" x14ac:dyDescent="0.2">
      <c r="B635"/>
    </row>
    <row r="636" spans="2:2" x14ac:dyDescent="0.2">
      <c r="B636"/>
    </row>
    <row r="637" spans="2:2" x14ac:dyDescent="0.2">
      <c r="B637"/>
    </row>
    <row r="638" spans="2:2" x14ac:dyDescent="0.2">
      <c r="B638"/>
    </row>
    <row r="639" spans="2:2" x14ac:dyDescent="0.2">
      <c r="B639"/>
    </row>
    <row r="640" spans="2:2" x14ac:dyDescent="0.2">
      <c r="B640"/>
    </row>
    <row r="641" spans="2:2" x14ac:dyDescent="0.2">
      <c r="B641"/>
    </row>
    <row r="642" spans="2:2" x14ac:dyDescent="0.2">
      <c r="B642"/>
    </row>
    <row r="643" spans="2:2" x14ac:dyDescent="0.2">
      <c r="B643"/>
    </row>
    <row r="644" spans="2:2" x14ac:dyDescent="0.2">
      <c r="B644"/>
    </row>
    <row r="645" spans="2:2" x14ac:dyDescent="0.2">
      <c r="B645"/>
    </row>
    <row r="646" spans="2:2" x14ac:dyDescent="0.2">
      <c r="B646"/>
    </row>
    <row r="647" spans="2:2" x14ac:dyDescent="0.2">
      <c r="B647"/>
    </row>
    <row r="648" spans="2:2" x14ac:dyDescent="0.2">
      <c r="B648"/>
    </row>
    <row r="649" spans="2:2" x14ac:dyDescent="0.2">
      <c r="B649"/>
    </row>
    <row r="650" spans="2:2" x14ac:dyDescent="0.2">
      <c r="B650"/>
    </row>
    <row r="651" spans="2:2" x14ac:dyDescent="0.2">
      <c r="B651"/>
    </row>
    <row r="652" spans="2:2" x14ac:dyDescent="0.2">
      <c r="B652"/>
    </row>
    <row r="653" spans="2:2" x14ac:dyDescent="0.2">
      <c r="B653"/>
    </row>
    <row r="654" spans="2:2" x14ac:dyDescent="0.2">
      <c r="B654"/>
    </row>
    <row r="655" spans="2:2" x14ac:dyDescent="0.2">
      <c r="B655"/>
    </row>
    <row r="656" spans="2:2" x14ac:dyDescent="0.2">
      <c r="B656"/>
    </row>
    <row r="657" spans="2:2" x14ac:dyDescent="0.2">
      <c r="B657"/>
    </row>
    <row r="658" spans="2:2" x14ac:dyDescent="0.2">
      <c r="B658"/>
    </row>
    <row r="659" spans="2:2" x14ac:dyDescent="0.2">
      <c r="B659"/>
    </row>
    <row r="660" spans="2:2" x14ac:dyDescent="0.2">
      <c r="B660"/>
    </row>
    <row r="661" spans="2:2" x14ac:dyDescent="0.2">
      <c r="B661"/>
    </row>
    <row r="662" spans="2:2" x14ac:dyDescent="0.2">
      <c r="B662"/>
    </row>
    <row r="663" spans="2:2" x14ac:dyDescent="0.2">
      <c r="B663"/>
    </row>
    <row r="664" spans="2:2" x14ac:dyDescent="0.2">
      <c r="B664"/>
    </row>
    <row r="665" spans="2:2" x14ac:dyDescent="0.2">
      <c r="B665"/>
    </row>
    <row r="666" spans="2:2" x14ac:dyDescent="0.2">
      <c r="B666"/>
    </row>
    <row r="667" spans="2:2" x14ac:dyDescent="0.2">
      <c r="B667"/>
    </row>
    <row r="668" spans="2:2" x14ac:dyDescent="0.2">
      <c r="B668"/>
    </row>
    <row r="669" spans="2:2" x14ac:dyDescent="0.2">
      <c r="B669"/>
    </row>
    <row r="670" spans="2:2" x14ac:dyDescent="0.2">
      <c r="B670"/>
    </row>
    <row r="671" spans="2:2" x14ac:dyDescent="0.2">
      <c r="B671"/>
    </row>
    <row r="672" spans="2:2" x14ac:dyDescent="0.2">
      <c r="B672"/>
    </row>
    <row r="673" spans="2:2" x14ac:dyDescent="0.2">
      <c r="B673"/>
    </row>
    <row r="674" spans="2:2" x14ac:dyDescent="0.2">
      <c r="B674"/>
    </row>
    <row r="675" spans="2:2" x14ac:dyDescent="0.2">
      <c r="B675"/>
    </row>
    <row r="676" spans="2:2" x14ac:dyDescent="0.2">
      <c r="B676"/>
    </row>
    <row r="677" spans="2:2" x14ac:dyDescent="0.2">
      <c r="B677"/>
    </row>
    <row r="678" spans="2:2" x14ac:dyDescent="0.2">
      <c r="B678"/>
    </row>
    <row r="679" spans="2:2" x14ac:dyDescent="0.2">
      <c r="B679"/>
    </row>
    <row r="680" spans="2:2" x14ac:dyDescent="0.2">
      <c r="B680"/>
    </row>
    <row r="681" spans="2:2" x14ac:dyDescent="0.2">
      <c r="B681"/>
    </row>
    <row r="682" spans="2:2" x14ac:dyDescent="0.2">
      <c r="B682"/>
    </row>
    <row r="683" spans="2:2" x14ac:dyDescent="0.2">
      <c r="B683"/>
    </row>
    <row r="684" spans="2:2" x14ac:dyDescent="0.2">
      <c r="B684"/>
    </row>
    <row r="685" spans="2:2" x14ac:dyDescent="0.2">
      <c r="B685"/>
    </row>
    <row r="686" spans="2:2" x14ac:dyDescent="0.2">
      <c r="B686"/>
    </row>
    <row r="687" spans="2:2" x14ac:dyDescent="0.2">
      <c r="B687"/>
    </row>
    <row r="688" spans="2:2" x14ac:dyDescent="0.2">
      <c r="B688"/>
    </row>
    <row r="689" spans="2:2" x14ac:dyDescent="0.2">
      <c r="B689"/>
    </row>
    <row r="690" spans="2:2" x14ac:dyDescent="0.2">
      <c r="B690"/>
    </row>
    <row r="691" spans="2:2" x14ac:dyDescent="0.2">
      <c r="B691"/>
    </row>
    <row r="692" spans="2:2" x14ac:dyDescent="0.2">
      <c r="B692"/>
    </row>
    <row r="693" spans="2:2" x14ac:dyDescent="0.2">
      <c r="B693"/>
    </row>
    <row r="694" spans="2:2" x14ac:dyDescent="0.2">
      <c r="B694"/>
    </row>
    <row r="695" spans="2:2" x14ac:dyDescent="0.2">
      <c r="B695"/>
    </row>
    <row r="696" spans="2:2" x14ac:dyDescent="0.2">
      <c r="B696"/>
    </row>
    <row r="697" spans="2:2" x14ac:dyDescent="0.2">
      <c r="B697"/>
    </row>
    <row r="698" spans="2:2" x14ac:dyDescent="0.2">
      <c r="B698"/>
    </row>
    <row r="699" spans="2:2" x14ac:dyDescent="0.2">
      <c r="B699"/>
    </row>
    <row r="700" spans="2:2" x14ac:dyDescent="0.2">
      <c r="B700"/>
    </row>
    <row r="701" spans="2:2" x14ac:dyDescent="0.2">
      <c r="B701"/>
    </row>
    <row r="702" spans="2:2" x14ac:dyDescent="0.2">
      <c r="B702"/>
    </row>
    <row r="703" spans="2:2" x14ac:dyDescent="0.2">
      <c r="B703"/>
    </row>
    <row r="704" spans="2:2" x14ac:dyDescent="0.2">
      <c r="B704"/>
    </row>
    <row r="705" spans="2:2" x14ac:dyDescent="0.2">
      <c r="B705"/>
    </row>
    <row r="706" spans="2:2" x14ac:dyDescent="0.2">
      <c r="B706"/>
    </row>
    <row r="707" spans="2:2" x14ac:dyDescent="0.2">
      <c r="B707"/>
    </row>
    <row r="708" spans="2:2" x14ac:dyDescent="0.2">
      <c r="B708"/>
    </row>
    <row r="709" spans="2:2" x14ac:dyDescent="0.2">
      <c r="B709"/>
    </row>
    <row r="710" spans="2:2" x14ac:dyDescent="0.2">
      <c r="B710"/>
    </row>
    <row r="711" spans="2:2" x14ac:dyDescent="0.2">
      <c r="B711"/>
    </row>
    <row r="712" spans="2:2" x14ac:dyDescent="0.2">
      <c r="B712"/>
    </row>
    <row r="713" spans="2:2" x14ac:dyDescent="0.2">
      <c r="B713"/>
    </row>
    <row r="714" spans="2:2" x14ac:dyDescent="0.2">
      <c r="B714"/>
    </row>
    <row r="715" spans="2:2" x14ac:dyDescent="0.2">
      <c r="B715"/>
    </row>
    <row r="716" spans="2:2" x14ac:dyDescent="0.2">
      <c r="B716"/>
    </row>
    <row r="717" spans="2:2" x14ac:dyDescent="0.2">
      <c r="B717"/>
    </row>
    <row r="718" spans="2:2" x14ac:dyDescent="0.2">
      <c r="B718"/>
    </row>
    <row r="719" spans="2:2" x14ac:dyDescent="0.2">
      <c r="B719"/>
    </row>
    <row r="720" spans="2:2" x14ac:dyDescent="0.2">
      <c r="B720"/>
    </row>
    <row r="721" spans="2:2" x14ac:dyDescent="0.2">
      <c r="B721"/>
    </row>
    <row r="722" spans="2:2" x14ac:dyDescent="0.2">
      <c r="B722"/>
    </row>
    <row r="723" spans="2:2" x14ac:dyDescent="0.2">
      <c r="B723"/>
    </row>
    <row r="724" spans="2:2" x14ac:dyDescent="0.2">
      <c r="B724"/>
    </row>
    <row r="725" spans="2:2" x14ac:dyDescent="0.2">
      <c r="B725"/>
    </row>
    <row r="726" spans="2:2" x14ac:dyDescent="0.2">
      <c r="B726"/>
    </row>
    <row r="727" spans="2:2" x14ac:dyDescent="0.2">
      <c r="B727"/>
    </row>
    <row r="728" spans="2:2" x14ac:dyDescent="0.2">
      <c r="B728"/>
    </row>
    <row r="729" spans="2:2" x14ac:dyDescent="0.2">
      <c r="B729"/>
    </row>
    <row r="730" spans="2:2" x14ac:dyDescent="0.2">
      <c r="B730"/>
    </row>
    <row r="731" spans="2:2" x14ac:dyDescent="0.2">
      <c r="B731"/>
    </row>
    <row r="732" spans="2:2" x14ac:dyDescent="0.2">
      <c r="B732"/>
    </row>
    <row r="733" spans="2:2" x14ac:dyDescent="0.2">
      <c r="B733"/>
    </row>
    <row r="734" spans="2:2" x14ac:dyDescent="0.2">
      <c r="B734"/>
    </row>
    <row r="735" spans="2:2" x14ac:dyDescent="0.2">
      <c r="B735"/>
    </row>
    <row r="736" spans="2:2" x14ac:dyDescent="0.2">
      <c r="B736"/>
    </row>
    <row r="737" spans="2:2" x14ac:dyDescent="0.2">
      <c r="B737"/>
    </row>
    <row r="738" spans="2:2" x14ac:dyDescent="0.2">
      <c r="B738"/>
    </row>
    <row r="739" spans="2:2" x14ac:dyDescent="0.2">
      <c r="B739"/>
    </row>
    <row r="740" spans="2:2" x14ac:dyDescent="0.2">
      <c r="B740"/>
    </row>
    <row r="741" spans="2:2" x14ac:dyDescent="0.2">
      <c r="B741"/>
    </row>
    <row r="742" spans="2:2" x14ac:dyDescent="0.2">
      <c r="B742"/>
    </row>
    <row r="743" spans="2:2" x14ac:dyDescent="0.2">
      <c r="B743"/>
    </row>
    <row r="744" spans="2:2" x14ac:dyDescent="0.2">
      <c r="B744"/>
    </row>
    <row r="745" spans="2:2" x14ac:dyDescent="0.2">
      <c r="B745"/>
    </row>
    <row r="746" spans="2:2" x14ac:dyDescent="0.2">
      <c r="B746"/>
    </row>
    <row r="747" spans="2:2" x14ac:dyDescent="0.2">
      <c r="B747"/>
    </row>
    <row r="748" spans="2:2" x14ac:dyDescent="0.2">
      <c r="B748"/>
    </row>
    <row r="749" spans="2:2" x14ac:dyDescent="0.2">
      <c r="B749"/>
    </row>
    <row r="750" spans="2:2" x14ac:dyDescent="0.2">
      <c r="B750"/>
    </row>
    <row r="751" spans="2:2" x14ac:dyDescent="0.2">
      <c r="B751"/>
    </row>
    <row r="752" spans="2:2" x14ac:dyDescent="0.2">
      <c r="B752"/>
    </row>
    <row r="753" spans="2:2" x14ac:dyDescent="0.2">
      <c r="B753"/>
    </row>
    <row r="754" spans="2:2" x14ac:dyDescent="0.2">
      <c r="B754"/>
    </row>
    <row r="755" spans="2:2" x14ac:dyDescent="0.2">
      <c r="B755"/>
    </row>
    <row r="756" spans="2:2" x14ac:dyDescent="0.2">
      <c r="B756"/>
    </row>
    <row r="757" spans="2:2" x14ac:dyDescent="0.2">
      <c r="B757"/>
    </row>
    <row r="758" spans="2:2" x14ac:dyDescent="0.2">
      <c r="B758"/>
    </row>
    <row r="759" spans="2:2" x14ac:dyDescent="0.2">
      <c r="B759"/>
    </row>
    <row r="760" spans="2:2" x14ac:dyDescent="0.2">
      <c r="B760"/>
    </row>
    <row r="761" spans="2:2" x14ac:dyDescent="0.2">
      <c r="B761"/>
    </row>
    <row r="762" spans="2:2" x14ac:dyDescent="0.2">
      <c r="B762"/>
    </row>
    <row r="763" spans="2:2" x14ac:dyDescent="0.2">
      <c r="B763"/>
    </row>
    <row r="764" spans="2:2" x14ac:dyDescent="0.2">
      <c r="B764"/>
    </row>
    <row r="765" spans="2:2" x14ac:dyDescent="0.2">
      <c r="B765"/>
    </row>
    <row r="766" spans="2:2" x14ac:dyDescent="0.2">
      <c r="B766"/>
    </row>
    <row r="767" spans="2:2" x14ac:dyDescent="0.2">
      <c r="B767"/>
    </row>
    <row r="768" spans="2:2" x14ac:dyDescent="0.2">
      <c r="B768"/>
    </row>
    <row r="769" spans="2:2" x14ac:dyDescent="0.2">
      <c r="B769"/>
    </row>
    <row r="770" spans="2:2" x14ac:dyDescent="0.2">
      <c r="B770"/>
    </row>
    <row r="771" spans="2:2" x14ac:dyDescent="0.2">
      <c r="B771"/>
    </row>
    <row r="772" spans="2:2" x14ac:dyDescent="0.2">
      <c r="B772"/>
    </row>
    <row r="773" spans="2:2" x14ac:dyDescent="0.2">
      <c r="B773"/>
    </row>
    <row r="774" spans="2:2" x14ac:dyDescent="0.2">
      <c r="B774"/>
    </row>
    <row r="775" spans="2:2" x14ac:dyDescent="0.2">
      <c r="B775"/>
    </row>
    <row r="776" spans="2:2" x14ac:dyDescent="0.2">
      <c r="B776"/>
    </row>
    <row r="777" spans="2:2" x14ac:dyDescent="0.2">
      <c r="B777"/>
    </row>
    <row r="778" spans="2:2" x14ac:dyDescent="0.2">
      <c r="B778"/>
    </row>
    <row r="779" spans="2:2" x14ac:dyDescent="0.2">
      <c r="B779"/>
    </row>
    <row r="780" spans="2:2" x14ac:dyDescent="0.2">
      <c r="B780"/>
    </row>
    <row r="781" spans="2:2" x14ac:dyDescent="0.2">
      <c r="B781"/>
    </row>
    <row r="782" spans="2:2" x14ac:dyDescent="0.2">
      <c r="B782"/>
    </row>
    <row r="783" spans="2:2" x14ac:dyDescent="0.2">
      <c r="B783"/>
    </row>
    <row r="784" spans="2:2" x14ac:dyDescent="0.2">
      <c r="B784"/>
    </row>
    <row r="785" spans="2:2" x14ac:dyDescent="0.2">
      <c r="B785"/>
    </row>
    <row r="786" spans="2:2" x14ac:dyDescent="0.2">
      <c r="B786"/>
    </row>
    <row r="787" spans="2:2" x14ac:dyDescent="0.2">
      <c r="B787"/>
    </row>
    <row r="788" spans="2:2" x14ac:dyDescent="0.2">
      <c r="B788"/>
    </row>
    <row r="789" spans="2:2" x14ac:dyDescent="0.2">
      <c r="B789"/>
    </row>
    <row r="790" spans="2:2" x14ac:dyDescent="0.2">
      <c r="B790"/>
    </row>
    <row r="791" spans="2:2" x14ac:dyDescent="0.2">
      <c r="B791"/>
    </row>
    <row r="792" spans="2:2" x14ac:dyDescent="0.2">
      <c r="B792"/>
    </row>
    <row r="793" spans="2:2" x14ac:dyDescent="0.2">
      <c r="B793"/>
    </row>
    <row r="794" spans="2:2" x14ac:dyDescent="0.2">
      <c r="B794"/>
    </row>
    <row r="795" spans="2:2" x14ac:dyDescent="0.2">
      <c r="B795"/>
    </row>
    <row r="796" spans="2:2" x14ac:dyDescent="0.2">
      <c r="B796"/>
    </row>
    <row r="797" spans="2:2" x14ac:dyDescent="0.2">
      <c r="B797"/>
    </row>
    <row r="798" spans="2:2" x14ac:dyDescent="0.2">
      <c r="B798"/>
    </row>
    <row r="799" spans="2:2" x14ac:dyDescent="0.2">
      <c r="B799"/>
    </row>
    <row r="800" spans="2:2" x14ac:dyDescent="0.2">
      <c r="B800"/>
    </row>
    <row r="801" spans="2:2" x14ac:dyDescent="0.2">
      <c r="B801"/>
    </row>
    <row r="802" spans="2:2" x14ac:dyDescent="0.2">
      <c r="B802"/>
    </row>
    <row r="803" spans="2:2" x14ac:dyDescent="0.2">
      <c r="B803"/>
    </row>
    <row r="804" spans="2:2" x14ac:dyDescent="0.2">
      <c r="B804"/>
    </row>
    <row r="805" spans="2:2" x14ac:dyDescent="0.2">
      <c r="B805"/>
    </row>
    <row r="806" spans="2:2" x14ac:dyDescent="0.2">
      <c r="B806"/>
    </row>
    <row r="807" spans="2:2" x14ac:dyDescent="0.2">
      <c r="B807"/>
    </row>
    <row r="808" spans="2:2" x14ac:dyDescent="0.2">
      <c r="B808"/>
    </row>
    <row r="809" spans="2:2" x14ac:dyDescent="0.2">
      <c r="B809"/>
    </row>
    <row r="810" spans="2:2" x14ac:dyDescent="0.2">
      <c r="B810"/>
    </row>
    <row r="811" spans="2:2" x14ac:dyDescent="0.2">
      <c r="B811"/>
    </row>
    <row r="812" spans="2:2" x14ac:dyDescent="0.2">
      <c r="B812"/>
    </row>
    <row r="813" spans="2:2" x14ac:dyDescent="0.2">
      <c r="B813"/>
    </row>
    <row r="814" spans="2:2" x14ac:dyDescent="0.2">
      <c r="B814"/>
    </row>
    <row r="815" spans="2:2" x14ac:dyDescent="0.2">
      <c r="B815"/>
    </row>
    <row r="816" spans="2:2" x14ac:dyDescent="0.2">
      <c r="B816"/>
    </row>
    <row r="817" spans="2:2" x14ac:dyDescent="0.2">
      <c r="B817"/>
    </row>
    <row r="818" spans="2:2" x14ac:dyDescent="0.2">
      <c r="B818"/>
    </row>
    <row r="819" spans="2:2" x14ac:dyDescent="0.2">
      <c r="B819"/>
    </row>
    <row r="820" spans="2:2" x14ac:dyDescent="0.2">
      <c r="B820"/>
    </row>
    <row r="821" spans="2:2" x14ac:dyDescent="0.2">
      <c r="B821"/>
    </row>
    <row r="822" spans="2:2" x14ac:dyDescent="0.2">
      <c r="B822"/>
    </row>
    <row r="823" spans="2:2" x14ac:dyDescent="0.2">
      <c r="B823"/>
    </row>
    <row r="824" spans="2:2" x14ac:dyDescent="0.2">
      <c r="B824"/>
    </row>
    <row r="825" spans="2:2" x14ac:dyDescent="0.2">
      <c r="B825"/>
    </row>
    <row r="826" spans="2:2" x14ac:dyDescent="0.2">
      <c r="B826"/>
    </row>
    <row r="827" spans="2:2" x14ac:dyDescent="0.2">
      <c r="B827"/>
    </row>
    <row r="828" spans="2:2" x14ac:dyDescent="0.2">
      <c r="B828"/>
    </row>
    <row r="829" spans="2:2" x14ac:dyDescent="0.2">
      <c r="B829"/>
    </row>
    <row r="830" spans="2:2" x14ac:dyDescent="0.2">
      <c r="B830"/>
    </row>
    <row r="831" spans="2:2" x14ac:dyDescent="0.2">
      <c r="B831"/>
    </row>
    <row r="832" spans="2:2" x14ac:dyDescent="0.2">
      <c r="B832"/>
    </row>
    <row r="833" spans="2:2" x14ac:dyDescent="0.2">
      <c r="B833"/>
    </row>
    <row r="834" spans="2:2" x14ac:dyDescent="0.2">
      <c r="B834"/>
    </row>
    <row r="835" spans="2:2" x14ac:dyDescent="0.2">
      <c r="B835"/>
    </row>
    <row r="836" spans="2:2" x14ac:dyDescent="0.2">
      <c r="B836"/>
    </row>
    <row r="837" spans="2:2" x14ac:dyDescent="0.2">
      <c r="B837"/>
    </row>
    <row r="838" spans="2:2" x14ac:dyDescent="0.2">
      <c r="B838"/>
    </row>
    <row r="839" spans="2:2" x14ac:dyDescent="0.2">
      <c r="B839"/>
    </row>
    <row r="840" spans="2:2" x14ac:dyDescent="0.2">
      <c r="B840"/>
    </row>
    <row r="841" spans="2:2" x14ac:dyDescent="0.2">
      <c r="B841"/>
    </row>
    <row r="842" spans="2:2" x14ac:dyDescent="0.2">
      <c r="B842"/>
    </row>
    <row r="843" spans="2:2" x14ac:dyDescent="0.2">
      <c r="B843"/>
    </row>
    <row r="844" spans="2:2" x14ac:dyDescent="0.2">
      <c r="B844"/>
    </row>
    <row r="845" spans="2:2" x14ac:dyDescent="0.2">
      <c r="B845"/>
    </row>
    <row r="846" spans="2:2" x14ac:dyDescent="0.2">
      <c r="B846"/>
    </row>
    <row r="847" spans="2:2" x14ac:dyDescent="0.2">
      <c r="B847"/>
    </row>
    <row r="848" spans="2:2" x14ac:dyDescent="0.2">
      <c r="B848"/>
    </row>
    <row r="849" spans="2:2" x14ac:dyDescent="0.2">
      <c r="B849"/>
    </row>
    <row r="850" spans="2:2" x14ac:dyDescent="0.2">
      <c r="B850"/>
    </row>
    <row r="851" spans="2:2" x14ac:dyDescent="0.2">
      <c r="B851"/>
    </row>
    <row r="852" spans="2:2" x14ac:dyDescent="0.2">
      <c r="B852"/>
    </row>
    <row r="853" spans="2:2" x14ac:dyDescent="0.2">
      <c r="B853"/>
    </row>
    <row r="854" spans="2:2" x14ac:dyDescent="0.2">
      <c r="B854"/>
    </row>
    <row r="855" spans="2:2" x14ac:dyDescent="0.2">
      <c r="B855"/>
    </row>
    <row r="856" spans="2:2" x14ac:dyDescent="0.2">
      <c r="B856"/>
    </row>
    <row r="857" spans="2:2" x14ac:dyDescent="0.2">
      <c r="B857"/>
    </row>
    <row r="858" spans="2:2" x14ac:dyDescent="0.2">
      <c r="B858"/>
    </row>
    <row r="859" spans="2:2" x14ac:dyDescent="0.2">
      <c r="B859"/>
    </row>
    <row r="860" spans="2:2" x14ac:dyDescent="0.2">
      <c r="B860"/>
    </row>
    <row r="861" spans="2:2" x14ac:dyDescent="0.2">
      <c r="B861"/>
    </row>
    <row r="862" spans="2:2" x14ac:dyDescent="0.2">
      <c r="B862"/>
    </row>
    <row r="863" spans="2:2" x14ac:dyDescent="0.2">
      <c r="B863"/>
    </row>
    <row r="864" spans="2:2" x14ac:dyDescent="0.2">
      <c r="B864"/>
    </row>
    <row r="865" spans="2:2" x14ac:dyDescent="0.2">
      <c r="B865"/>
    </row>
    <row r="866" spans="2:2" x14ac:dyDescent="0.2">
      <c r="B866"/>
    </row>
    <row r="867" spans="2:2" x14ac:dyDescent="0.2">
      <c r="B867"/>
    </row>
    <row r="868" spans="2:2" x14ac:dyDescent="0.2">
      <c r="B868"/>
    </row>
    <row r="869" spans="2:2" x14ac:dyDescent="0.2">
      <c r="B869"/>
    </row>
    <row r="870" spans="2:2" x14ac:dyDescent="0.2">
      <c r="B870"/>
    </row>
    <row r="871" spans="2:2" x14ac:dyDescent="0.2">
      <c r="B871"/>
    </row>
    <row r="872" spans="2:2" x14ac:dyDescent="0.2">
      <c r="B872"/>
    </row>
    <row r="873" spans="2:2" x14ac:dyDescent="0.2">
      <c r="B873"/>
    </row>
    <row r="874" spans="2:2" x14ac:dyDescent="0.2">
      <c r="B874"/>
    </row>
    <row r="875" spans="2:2" x14ac:dyDescent="0.2">
      <c r="B875"/>
    </row>
    <row r="876" spans="2:2" x14ac:dyDescent="0.2">
      <c r="B876"/>
    </row>
    <row r="877" spans="2:2" x14ac:dyDescent="0.2">
      <c r="B877"/>
    </row>
    <row r="878" spans="2:2" x14ac:dyDescent="0.2">
      <c r="B878"/>
    </row>
    <row r="879" spans="2:2" x14ac:dyDescent="0.2">
      <c r="B879"/>
    </row>
    <row r="880" spans="2:2" x14ac:dyDescent="0.2">
      <c r="B880"/>
    </row>
    <row r="881" spans="2:2" x14ac:dyDescent="0.2">
      <c r="B881"/>
    </row>
    <row r="882" spans="2:2" x14ac:dyDescent="0.2">
      <c r="B882"/>
    </row>
    <row r="883" spans="2:2" x14ac:dyDescent="0.2">
      <c r="B883"/>
    </row>
    <row r="884" spans="2:2" x14ac:dyDescent="0.2">
      <c r="B884"/>
    </row>
    <row r="885" spans="2:2" x14ac:dyDescent="0.2">
      <c r="B885"/>
    </row>
    <row r="886" spans="2:2" x14ac:dyDescent="0.2">
      <c r="B886"/>
    </row>
    <row r="887" spans="2:2" x14ac:dyDescent="0.2">
      <c r="B887"/>
    </row>
    <row r="888" spans="2:2" x14ac:dyDescent="0.2">
      <c r="B888"/>
    </row>
    <row r="889" spans="2:2" x14ac:dyDescent="0.2">
      <c r="B889"/>
    </row>
    <row r="890" spans="2:2" x14ac:dyDescent="0.2">
      <c r="B890"/>
    </row>
    <row r="891" spans="2:2" x14ac:dyDescent="0.2">
      <c r="B891"/>
    </row>
    <row r="892" spans="2:2" x14ac:dyDescent="0.2">
      <c r="B892"/>
    </row>
    <row r="893" spans="2:2" x14ac:dyDescent="0.2">
      <c r="B893"/>
    </row>
    <row r="894" spans="2:2" x14ac:dyDescent="0.2">
      <c r="B894"/>
    </row>
    <row r="895" spans="2:2" x14ac:dyDescent="0.2">
      <c r="B895"/>
    </row>
    <row r="896" spans="2:2" x14ac:dyDescent="0.2">
      <c r="B896"/>
    </row>
    <row r="897" spans="2:2" x14ac:dyDescent="0.2">
      <c r="B897"/>
    </row>
    <row r="898" spans="2:2" x14ac:dyDescent="0.2">
      <c r="B898"/>
    </row>
    <row r="899" spans="2:2" x14ac:dyDescent="0.2">
      <c r="B899"/>
    </row>
    <row r="900" spans="2:2" x14ac:dyDescent="0.2">
      <c r="B900"/>
    </row>
    <row r="901" spans="2:2" x14ac:dyDescent="0.2">
      <c r="B901"/>
    </row>
    <row r="902" spans="2:2" x14ac:dyDescent="0.2">
      <c r="B902"/>
    </row>
    <row r="903" spans="2:2" x14ac:dyDescent="0.2">
      <c r="B903"/>
    </row>
    <row r="904" spans="2:2" x14ac:dyDescent="0.2">
      <c r="B904"/>
    </row>
    <row r="905" spans="2:2" x14ac:dyDescent="0.2">
      <c r="B905"/>
    </row>
    <row r="906" spans="2:2" x14ac:dyDescent="0.2">
      <c r="B906"/>
    </row>
    <row r="907" spans="2:2" x14ac:dyDescent="0.2">
      <c r="B907"/>
    </row>
    <row r="908" spans="2:2" x14ac:dyDescent="0.2">
      <c r="B908"/>
    </row>
    <row r="909" spans="2:2" x14ac:dyDescent="0.2">
      <c r="B909"/>
    </row>
    <row r="910" spans="2:2" x14ac:dyDescent="0.2">
      <c r="B910"/>
    </row>
    <row r="911" spans="2:2" x14ac:dyDescent="0.2">
      <c r="B911"/>
    </row>
    <row r="912" spans="2:2" x14ac:dyDescent="0.2">
      <c r="B912"/>
    </row>
    <row r="913" spans="2:2" x14ac:dyDescent="0.2">
      <c r="B913"/>
    </row>
    <row r="914" spans="2:2" x14ac:dyDescent="0.2">
      <c r="B914"/>
    </row>
    <row r="915" spans="2:2" x14ac:dyDescent="0.2">
      <c r="B915"/>
    </row>
    <row r="916" spans="2:2" x14ac:dyDescent="0.2">
      <c r="B916"/>
    </row>
    <row r="917" spans="2:2" x14ac:dyDescent="0.2">
      <c r="B917"/>
    </row>
    <row r="918" spans="2:2" x14ac:dyDescent="0.2">
      <c r="B918"/>
    </row>
    <row r="919" spans="2:2" x14ac:dyDescent="0.2">
      <c r="B919"/>
    </row>
    <row r="920" spans="2:2" x14ac:dyDescent="0.2">
      <c r="B920"/>
    </row>
    <row r="921" spans="2:2" x14ac:dyDescent="0.2">
      <c r="B921"/>
    </row>
    <row r="922" spans="2:2" x14ac:dyDescent="0.2">
      <c r="B922"/>
    </row>
    <row r="923" spans="2:2" x14ac:dyDescent="0.2">
      <c r="B923"/>
    </row>
    <row r="924" spans="2:2" x14ac:dyDescent="0.2">
      <c r="B924"/>
    </row>
    <row r="925" spans="2:2" x14ac:dyDescent="0.2">
      <c r="B925"/>
    </row>
    <row r="926" spans="2:2" x14ac:dyDescent="0.2">
      <c r="B926"/>
    </row>
    <row r="927" spans="2:2" x14ac:dyDescent="0.2">
      <c r="B927"/>
    </row>
    <row r="928" spans="2:2" x14ac:dyDescent="0.2">
      <c r="B928"/>
    </row>
    <row r="929" spans="2:2" x14ac:dyDescent="0.2">
      <c r="B929"/>
    </row>
    <row r="930" spans="2:2" x14ac:dyDescent="0.2">
      <c r="B930"/>
    </row>
    <row r="931" spans="2:2" x14ac:dyDescent="0.2">
      <c r="B931"/>
    </row>
    <row r="932" spans="2:2" x14ac:dyDescent="0.2">
      <c r="B932"/>
    </row>
    <row r="933" spans="2:2" x14ac:dyDescent="0.2">
      <c r="B933"/>
    </row>
    <row r="934" spans="2:2" x14ac:dyDescent="0.2">
      <c r="B934"/>
    </row>
    <row r="935" spans="2:2" x14ac:dyDescent="0.2">
      <c r="B935"/>
    </row>
    <row r="936" spans="2:2" x14ac:dyDescent="0.2">
      <c r="B936"/>
    </row>
    <row r="937" spans="2:2" x14ac:dyDescent="0.2">
      <c r="B937"/>
    </row>
    <row r="938" spans="2:2" x14ac:dyDescent="0.2">
      <c r="B938"/>
    </row>
    <row r="939" spans="2:2" x14ac:dyDescent="0.2">
      <c r="B939"/>
    </row>
    <row r="940" spans="2:2" x14ac:dyDescent="0.2">
      <c r="B940"/>
    </row>
    <row r="941" spans="2:2" x14ac:dyDescent="0.2">
      <c r="B941"/>
    </row>
    <row r="942" spans="2:2" x14ac:dyDescent="0.2">
      <c r="B942"/>
    </row>
    <row r="943" spans="2:2" x14ac:dyDescent="0.2">
      <c r="B943"/>
    </row>
    <row r="944" spans="2:2" x14ac:dyDescent="0.2">
      <c r="B944"/>
    </row>
    <row r="945" spans="2:2" x14ac:dyDescent="0.2">
      <c r="B945"/>
    </row>
    <row r="946" spans="2:2" x14ac:dyDescent="0.2">
      <c r="B946"/>
    </row>
    <row r="947" spans="2:2" x14ac:dyDescent="0.2">
      <c r="B947"/>
    </row>
    <row r="948" spans="2:2" x14ac:dyDescent="0.2">
      <c r="B948"/>
    </row>
    <row r="949" spans="2:2" x14ac:dyDescent="0.2">
      <c r="B949"/>
    </row>
    <row r="950" spans="2:2" x14ac:dyDescent="0.2">
      <c r="B950"/>
    </row>
    <row r="951" spans="2:2" x14ac:dyDescent="0.2">
      <c r="B951"/>
    </row>
    <row r="952" spans="2:2" x14ac:dyDescent="0.2">
      <c r="B952"/>
    </row>
    <row r="953" spans="2:2" x14ac:dyDescent="0.2">
      <c r="B953"/>
    </row>
    <row r="954" spans="2:2" x14ac:dyDescent="0.2">
      <c r="B954"/>
    </row>
    <row r="955" spans="2:2" x14ac:dyDescent="0.2">
      <c r="B955"/>
    </row>
    <row r="956" spans="2:2" x14ac:dyDescent="0.2">
      <c r="B956"/>
    </row>
    <row r="957" spans="2:2" x14ac:dyDescent="0.2">
      <c r="B957"/>
    </row>
    <row r="958" spans="2:2" x14ac:dyDescent="0.2">
      <c r="B958"/>
    </row>
    <row r="959" spans="2:2" x14ac:dyDescent="0.2">
      <c r="B959"/>
    </row>
    <row r="960" spans="2:2" x14ac:dyDescent="0.2">
      <c r="B960"/>
    </row>
    <row r="961" spans="2:2" x14ac:dyDescent="0.2">
      <c r="B961"/>
    </row>
    <row r="962" spans="2:2" x14ac:dyDescent="0.2">
      <c r="B962"/>
    </row>
    <row r="963" spans="2:2" x14ac:dyDescent="0.2">
      <c r="B963"/>
    </row>
    <row r="964" spans="2:2" x14ac:dyDescent="0.2">
      <c r="B964"/>
    </row>
    <row r="965" spans="2:2" x14ac:dyDescent="0.2">
      <c r="B965"/>
    </row>
    <row r="966" spans="2:2" x14ac:dyDescent="0.2">
      <c r="B966"/>
    </row>
    <row r="967" spans="2:2" x14ac:dyDescent="0.2">
      <c r="B967"/>
    </row>
    <row r="968" spans="2:2" x14ac:dyDescent="0.2">
      <c r="B968"/>
    </row>
    <row r="969" spans="2:2" x14ac:dyDescent="0.2">
      <c r="B969"/>
    </row>
    <row r="970" spans="2:2" x14ac:dyDescent="0.2">
      <c r="B970"/>
    </row>
    <row r="971" spans="2:2" x14ac:dyDescent="0.2">
      <c r="B971"/>
    </row>
    <row r="972" spans="2:2" x14ac:dyDescent="0.2">
      <c r="B972"/>
    </row>
    <row r="973" spans="2:2" x14ac:dyDescent="0.2">
      <c r="B973"/>
    </row>
    <row r="974" spans="2:2" x14ac:dyDescent="0.2">
      <c r="B974"/>
    </row>
    <row r="975" spans="2:2" x14ac:dyDescent="0.2">
      <c r="B975"/>
    </row>
    <row r="976" spans="2:2" x14ac:dyDescent="0.2">
      <c r="B976"/>
    </row>
    <row r="977" spans="2:2" x14ac:dyDescent="0.2">
      <c r="B977"/>
    </row>
    <row r="978" spans="2:2" x14ac:dyDescent="0.2">
      <c r="B978"/>
    </row>
    <row r="979" spans="2:2" x14ac:dyDescent="0.2">
      <c r="B979"/>
    </row>
    <row r="980" spans="2:2" x14ac:dyDescent="0.2">
      <c r="B980"/>
    </row>
    <row r="981" spans="2:2" x14ac:dyDescent="0.2">
      <c r="B981"/>
    </row>
    <row r="982" spans="2:2" x14ac:dyDescent="0.2">
      <c r="B982"/>
    </row>
    <row r="983" spans="2:2" x14ac:dyDescent="0.2">
      <c r="B983"/>
    </row>
    <row r="984" spans="2:2" x14ac:dyDescent="0.2">
      <c r="B984"/>
    </row>
    <row r="985" spans="2:2" x14ac:dyDescent="0.2">
      <c r="B985"/>
    </row>
    <row r="986" spans="2:2" x14ac:dyDescent="0.2">
      <c r="B986"/>
    </row>
    <row r="987" spans="2:2" x14ac:dyDescent="0.2">
      <c r="B987"/>
    </row>
    <row r="988" spans="2:2" x14ac:dyDescent="0.2">
      <c r="B988"/>
    </row>
    <row r="989" spans="2:2" x14ac:dyDescent="0.2">
      <c r="B989"/>
    </row>
    <row r="990" spans="2:2" x14ac:dyDescent="0.2">
      <c r="B990"/>
    </row>
    <row r="991" spans="2:2" x14ac:dyDescent="0.2">
      <c r="B991"/>
    </row>
    <row r="992" spans="2:2" x14ac:dyDescent="0.2">
      <c r="B992"/>
    </row>
    <row r="993" spans="2:2" x14ac:dyDescent="0.2">
      <c r="B993"/>
    </row>
    <row r="994" spans="2:2" x14ac:dyDescent="0.2">
      <c r="B994"/>
    </row>
    <row r="995" spans="2:2" x14ac:dyDescent="0.2">
      <c r="B995"/>
    </row>
    <row r="996" spans="2:2" x14ac:dyDescent="0.2">
      <c r="B996"/>
    </row>
    <row r="997" spans="2:2" x14ac:dyDescent="0.2">
      <c r="B997"/>
    </row>
    <row r="998" spans="2:2" x14ac:dyDescent="0.2">
      <c r="B998"/>
    </row>
    <row r="999" spans="2:2" x14ac:dyDescent="0.2">
      <c r="B999"/>
    </row>
    <row r="1000" spans="2:2" x14ac:dyDescent="0.2">
      <c r="B1000"/>
    </row>
    <row r="1001" spans="2:2" x14ac:dyDescent="0.2">
      <c r="B1001"/>
    </row>
    <row r="1002" spans="2:2" x14ac:dyDescent="0.2">
      <c r="B1002"/>
    </row>
    <row r="1003" spans="2:2" x14ac:dyDescent="0.2">
      <c r="B1003"/>
    </row>
    <row r="1004" spans="2:2" x14ac:dyDescent="0.2">
      <c r="B1004"/>
    </row>
    <row r="1005" spans="2:2" x14ac:dyDescent="0.2">
      <c r="B1005"/>
    </row>
    <row r="1006" spans="2:2" x14ac:dyDescent="0.2">
      <c r="B1006"/>
    </row>
    <row r="1007" spans="2:2" x14ac:dyDescent="0.2">
      <c r="B1007"/>
    </row>
    <row r="1008" spans="2:2" x14ac:dyDescent="0.2">
      <c r="B1008"/>
    </row>
    <row r="1009" spans="2:2" x14ac:dyDescent="0.2">
      <c r="B1009"/>
    </row>
    <row r="1010" spans="2:2" x14ac:dyDescent="0.2">
      <c r="B1010"/>
    </row>
    <row r="1011" spans="2:2" x14ac:dyDescent="0.2">
      <c r="B1011"/>
    </row>
    <row r="1012" spans="2:2" x14ac:dyDescent="0.2">
      <c r="B1012"/>
    </row>
    <row r="1013" spans="2:2" x14ac:dyDescent="0.2">
      <c r="B1013"/>
    </row>
    <row r="1014" spans="2:2" x14ac:dyDescent="0.2">
      <c r="B1014"/>
    </row>
    <row r="1015" spans="2:2" x14ac:dyDescent="0.2">
      <c r="B1015"/>
    </row>
    <row r="1016" spans="2:2" x14ac:dyDescent="0.2">
      <c r="B1016"/>
    </row>
    <row r="1017" spans="2:2" x14ac:dyDescent="0.2">
      <c r="B1017"/>
    </row>
    <row r="1018" spans="2:2" x14ac:dyDescent="0.2">
      <c r="B1018"/>
    </row>
    <row r="1019" spans="2:2" x14ac:dyDescent="0.2">
      <c r="B1019"/>
    </row>
    <row r="1020" spans="2:2" x14ac:dyDescent="0.2">
      <c r="B1020"/>
    </row>
    <row r="1021" spans="2:2" x14ac:dyDescent="0.2">
      <c r="B1021"/>
    </row>
    <row r="1022" spans="2:2" x14ac:dyDescent="0.2">
      <c r="B1022"/>
    </row>
    <row r="1023" spans="2:2" x14ac:dyDescent="0.2">
      <c r="B1023"/>
    </row>
    <row r="1024" spans="2:2" x14ac:dyDescent="0.2">
      <c r="B1024"/>
    </row>
    <row r="1025" spans="2:2" x14ac:dyDescent="0.2">
      <c r="B1025"/>
    </row>
    <row r="1026" spans="2:2" x14ac:dyDescent="0.2">
      <c r="B1026"/>
    </row>
    <row r="1027" spans="2:2" x14ac:dyDescent="0.2">
      <c r="B1027"/>
    </row>
    <row r="1028" spans="2:2" x14ac:dyDescent="0.2">
      <c r="B1028"/>
    </row>
    <row r="1029" spans="2:2" x14ac:dyDescent="0.2">
      <c r="B1029"/>
    </row>
    <row r="1030" spans="2:2" x14ac:dyDescent="0.2">
      <c r="B1030"/>
    </row>
    <row r="1031" spans="2:2" x14ac:dyDescent="0.2">
      <c r="B1031"/>
    </row>
    <row r="1032" spans="2:2" x14ac:dyDescent="0.2">
      <c r="B1032"/>
    </row>
    <row r="1033" spans="2:2" x14ac:dyDescent="0.2">
      <c r="B1033"/>
    </row>
    <row r="1034" spans="2:2" x14ac:dyDescent="0.2">
      <c r="B1034"/>
    </row>
    <row r="1035" spans="2:2" x14ac:dyDescent="0.2">
      <c r="B1035"/>
    </row>
    <row r="1036" spans="2:2" x14ac:dyDescent="0.2">
      <c r="B1036"/>
    </row>
    <row r="1037" spans="2:2" x14ac:dyDescent="0.2">
      <c r="B1037"/>
    </row>
    <row r="1038" spans="2:2" x14ac:dyDescent="0.2">
      <c r="B1038"/>
    </row>
    <row r="1039" spans="2:2" x14ac:dyDescent="0.2">
      <c r="B1039"/>
    </row>
    <row r="1040" spans="2:2" x14ac:dyDescent="0.2">
      <c r="B1040"/>
    </row>
    <row r="1041" spans="2:2" x14ac:dyDescent="0.2">
      <c r="B1041"/>
    </row>
    <row r="1042" spans="2:2" x14ac:dyDescent="0.2">
      <c r="B1042"/>
    </row>
    <row r="1043" spans="2:2" x14ac:dyDescent="0.2">
      <c r="B1043"/>
    </row>
    <row r="1044" spans="2:2" x14ac:dyDescent="0.2">
      <c r="B1044"/>
    </row>
    <row r="1045" spans="2:2" x14ac:dyDescent="0.2">
      <c r="B1045"/>
    </row>
    <row r="1046" spans="2:2" x14ac:dyDescent="0.2">
      <c r="B1046"/>
    </row>
    <row r="1047" spans="2:2" x14ac:dyDescent="0.2">
      <c r="B1047"/>
    </row>
    <row r="1048" spans="2:2" x14ac:dyDescent="0.2">
      <c r="B1048"/>
    </row>
    <row r="1049" spans="2:2" x14ac:dyDescent="0.2">
      <c r="B1049"/>
    </row>
    <row r="1050" spans="2:2" x14ac:dyDescent="0.2">
      <c r="B1050"/>
    </row>
    <row r="1051" spans="2:2" x14ac:dyDescent="0.2">
      <c r="B1051"/>
    </row>
    <row r="1052" spans="2:2" x14ac:dyDescent="0.2">
      <c r="B1052"/>
    </row>
    <row r="1053" spans="2:2" x14ac:dyDescent="0.2">
      <c r="B1053"/>
    </row>
    <row r="1054" spans="2:2" x14ac:dyDescent="0.2">
      <c r="B1054"/>
    </row>
    <row r="1055" spans="2:2" x14ac:dyDescent="0.2">
      <c r="B1055"/>
    </row>
    <row r="1056" spans="2:2" x14ac:dyDescent="0.2">
      <c r="B1056"/>
    </row>
    <row r="1057" spans="2:2" x14ac:dyDescent="0.2">
      <c r="B1057"/>
    </row>
    <row r="1058" spans="2:2" x14ac:dyDescent="0.2">
      <c r="B1058"/>
    </row>
    <row r="1059" spans="2:2" x14ac:dyDescent="0.2">
      <c r="B1059"/>
    </row>
    <row r="1060" spans="2:2" x14ac:dyDescent="0.2">
      <c r="B1060"/>
    </row>
    <row r="1061" spans="2:2" x14ac:dyDescent="0.2">
      <c r="B1061"/>
    </row>
    <row r="1062" spans="2:2" x14ac:dyDescent="0.2">
      <c r="B1062"/>
    </row>
    <row r="1063" spans="2:2" x14ac:dyDescent="0.2">
      <c r="B1063"/>
    </row>
    <row r="1064" spans="2:2" x14ac:dyDescent="0.2">
      <c r="B1064"/>
    </row>
    <row r="1065" spans="2:2" x14ac:dyDescent="0.2">
      <c r="B1065"/>
    </row>
    <row r="1066" spans="2:2" x14ac:dyDescent="0.2">
      <c r="B1066"/>
    </row>
    <row r="1067" spans="2:2" x14ac:dyDescent="0.2">
      <c r="B1067"/>
    </row>
    <row r="1068" spans="2:2" x14ac:dyDescent="0.2">
      <c r="B1068"/>
    </row>
    <row r="1069" spans="2:2" x14ac:dyDescent="0.2">
      <c r="B1069"/>
    </row>
    <row r="1070" spans="2:2" x14ac:dyDescent="0.2">
      <c r="B1070"/>
    </row>
    <row r="1071" spans="2:2" x14ac:dyDescent="0.2">
      <c r="B1071"/>
    </row>
    <row r="1072" spans="2:2" x14ac:dyDescent="0.2">
      <c r="B1072"/>
    </row>
    <row r="1073" spans="2:2" x14ac:dyDescent="0.2">
      <c r="B1073"/>
    </row>
    <row r="1074" spans="2:2" x14ac:dyDescent="0.2">
      <c r="B1074"/>
    </row>
    <row r="1075" spans="2:2" x14ac:dyDescent="0.2">
      <c r="B1075"/>
    </row>
    <row r="1076" spans="2:2" x14ac:dyDescent="0.2">
      <c r="B1076"/>
    </row>
    <row r="1077" spans="2:2" x14ac:dyDescent="0.2">
      <c r="B1077"/>
    </row>
    <row r="1078" spans="2:2" x14ac:dyDescent="0.2">
      <c r="B1078"/>
    </row>
    <row r="1079" spans="2:2" x14ac:dyDescent="0.2">
      <c r="B1079"/>
    </row>
    <row r="1080" spans="2:2" x14ac:dyDescent="0.2">
      <c r="B1080"/>
    </row>
    <row r="1081" spans="2:2" x14ac:dyDescent="0.2">
      <c r="B1081"/>
    </row>
    <row r="1082" spans="2:2" x14ac:dyDescent="0.2">
      <c r="B1082"/>
    </row>
    <row r="1083" spans="2:2" x14ac:dyDescent="0.2">
      <c r="B1083"/>
    </row>
    <row r="1084" spans="2:2" x14ac:dyDescent="0.2">
      <c r="B1084"/>
    </row>
    <row r="1085" spans="2:2" x14ac:dyDescent="0.2">
      <c r="B1085"/>
    </row>
    <row r="1086" spans="2:2" x14ac:dyDescent="0.2">
      <c r="B1086"/>
    </row>
    <row r="1087" spans="2:2" x14ac:dyDescent="0.2">
      <c r="B1087"/>
    </row>
    <row r="1088" spans="2:2" x14ac:dyDescent="0.2">
      <c r="B1088"/>
    </row>
    <row r="1089" spans="2:2" x14ac:dyDescent="0.2">
      <c r="B1089"/>
    </row>
    <row r="1090" spans="2:2" x14ac:dyDescent="0.2">
      <c r="B1090"/>
    </row>
    <row r="1091" spans="2:2" x14ac:dyDescent="0.2">
      <c r="B1091"/>
    </row>
    <row r="1092" spans="2:2" x14ac:dyDescent="0.2">
      <c r="B1092"/>
    </row>
    <row r="1093" spans="2:2" x14ac:dyDescent="0.2">
      <c r="B1093"/>
    </row>
    <row r="1094" spans="2:2" x14ac:dyDescent="0.2">
      <c r="B1094"/>
    </row>
    <row r="1095" spans="2:2" x14ac:dyDescent="0.2">
      <c r="B1095"/>
    </row>
    <row r="1096" spans="2:2" x14ac:dyDescent="0.2">
      <c r="B1096"/>
    </row>
    <row r="1097" spans="2:2" x14ac:dyDescent="0.2">
      <c r="B1097"/>
    </row>
    <row r="1098" spans="2:2" x14ac:dyDescent="0.2">
      <c r="B1098"/>
    </row>
    <row r="1099" spans="2:2" x14ac:dyDescent="0.2">
      <c r="B1099"/>
    </row>
    <row r="1100" spans="2:2" x14ac:dyDescent="0.2">
      <c r="B1100"/>
    </row>
    <row r="1101" spans="2:2" x14ac:dyDescent="0.2">
      <c r="B1101"/>
    </row>
    <row r="1102" spans="2:2" x14ac:dyDescent="0.2">
      <c r="B1102"/>
    </row>
    <row r="1103" spans="2:2" x14ac:dyDescent="0.2">
      <c r="B1103"/>
    </row>
    <row r="1104" spans="2:2" x14ac:dyDescent="0.2">
      <c r="B1104"/>
    </row>
    <row r="1105" spans="2:2" x14ac:dyDescent="0.2">
      <c r="B1105"/>
    </row>
    <row r="1106" spans="2:2" x14ac:dyDescent="0.2">
      <c r="B1106"/>
    </row>
    <row r="1107" spans="2:2" x14ac:dyDescent="0.2">
      <c r="B1107"/>
    </row>
    <row r="1108" spans="2:2" x14ac:dyDescent="0.2">
      <c r="B1108"/>
    </row>
    <row r="1109" spans="2:2" x14ac:dyDescent="0.2">
      <c r="B1109"/>
    </row>
    <row r="1110" spans="2:2" x14ac:dyDescent="0.2">
      <c r="B1110"/>
    </row>
    <row r="1111" spans="2:2" x14ac:dyDescent="0.2">
      <c r="B1111"/>
    </row>
    <row r="1112" spans="2:2" x14ac:dyDescent="0.2">
      <c r="B1112"/>
    </row>
    <row r="1113" spans="2:2" x14ac:dyDescent="0.2">
      <c r="B1113"/>
    </row>
    <row r="1114" spans="2:2" x14ac:dyDescent="0.2">
      <c r="B1114"/>
    </row>
    <row r="1115" spans="2:2" x14ac:dyDescent="0.2">
      <c r="B1115"/>
    </row>
    <row r="1116" spans="2:2" x14ac:dyDescent="0.2">
      <c r="B1116"/>
    </row>
    <row r="1117" spans="2:2" x14ac:dyDescent="0.2">
      <c r="B1117"/>
    </row>
    <row r="1118" spans="2:2" x14ac:dyDescent="0.2">
      <c r="B1118"/>
    </row>
    <row r="1119" spans="2:2" x14ac:dyDescent="0.2">
      <c r="B1119"/>
    </row>
    <row r="1120" spans="2:2" x14ac:dyDescent="0.2">
      <c r="B1120"/>
    </row>
    <row r="1121" spans="2:2" x14ac:dyDescent="0.2">
      <c r="B1121"/>
    </row>
    <row r="1122" spans="2:2" x14ac:dyDescent="0.2">
      <c r="B1122"/>
    </row>
    <row r="1123" spans="2:2" x14ac:dyDescent="0.2">
      <c r="B1123"/>
    </row>
    <row r="1124" spans="2:2" x14ac:dyDescent="0.2">
      <c r="B1124"/>
    </row>
    <row r="1125" spans="2:2" x14ac:dyDescent="0.2">
      <c r="B1125"/>
    </row>
    <row r="1126" spans="2:2" x14ac:dyDescent="0.2">
      <c r="B1126"/>
    </row>
    <row r="1127" spans="2:2" x14ac:dyDescent="0.2">
      <c r="B1127"/>
    </row>
    <row r="1128" spans="2:2" x14ac:dyDescent="0.2">
      <c r="B1128"/>
    </row>
    <row r="1129" spans="2:2" x14ac:dyDescent="0.2">
      <c r="B1129"/>
    </row>
    <row r="1130" spans="2:2" x14ac:dyDescent="0.2">
      <c r="B1130"/>
    </row>
    <row r="1131" spans="2:2" x14ac:dyDescent="0.2">
      <c r="B1131"/>
    </row>
    <row r="1132" spans="2:2" x14ac:dyDescent="0.2">
      <c r="B1132"/>
    </row>
    <row r="1133" spans="2:2" x14ac:dyDescent="0.2">
      <c r="B1133"/>
    </row>
    <row r="1134" spans="2:2" x14ac:dyDescent="0.2">
      <c r="B1134"/>
    </row>
    <row r="1135" spans="2:2" x14ac:dyDescent="0.2">
      <c r="B1135"/>
    </row>
    <row r="1136" spans="2:2" x14ac:dyDescent="0.2">
      <c r="B1136"/>
    </row>
    <row r="1137" spans="2:2" x14ac:dyDescent="0.2">
      <c r="B1137"/>
    </row>
    <row r="1138" spans="2:2" x14ac:dyDescent="0.2">
      <c r="B1138"/>
    </row>
    <row r="1139" spans="2:2" x14ac:dyDescent="0.2">
      <c r="B1139"/>
    </row>
    <row r="1140" spans="2:2" x14ac:dyDescent="0.2">
      <c r="B1140"/>
    </row>
    <row r="1141" spans="2:2" x14ac:dyDescent="0.2">
      <c r="B1141"/>
    </row>
    <row r="1142" spans="2:2" x14ac:dyDescent="0.2">
      <c r="B1142"/>
    </row>
    <row r="1143" spans="2:2" x14ac:dyDescent="0.2">
      <c r="B1143"/>
    </row>
    <row r="1144" spans="2:2" x14ac:dyDescent="0.2">
      <c r="B1144"/>
    </row>
    <row r="1145" spans="2:2" x14ac:dyDescent="0.2">
      <c r="B1145"/>
    </row>
    <row r="1146" spans="2:2" x14ac:dyDescent="0.2">
      <c r="B1146"/>
    </row>
    <row r="1147" spans="2:2" x14ac:dyDescent="0.2">
      <c r="B1147"/>
    </row>
    <row r="1148" spans="2:2" x14ac:dyDescent="0.2">
      <c r="B1148"/>
    </row>
    <row r="1149" spans="2:2" x14ac:dyDescent="0.2">
      <c r="B1149"/>
    </row>
    <row r="1150" spans="2:2" x14ac:dyDescent="0.2">
      <c r="B1150"/>
    </row>
    <row r="1151" spans="2:2" x14ac:dyDescent="0.2">
      <c r="B1151"/>
    </row>
    <row r="1152" spans="2:2" x14ac:dyDescent="0.2">
      <c r="B1152"/>
    </row>
    <row r="1153" spans="2:2" x14ac:dyDescent="0.2">
      <c r="B1153"/>
    </row>
    <row r="1154" spans="2:2" x14ac:dyDescent="0.2">
      <c r="B1154"/>
    </row>
    <row r="1155" spans="2:2" x14ac:dyDescent="0.2">
      <c r="B1155"/>
    </row>
    <row r="1156" spans="2:2" x14ac:dyDescent="0.2">
      <c r="B1156"/>
    </row>
    <row r="1157" spans="2:2" x14ac:dyDescent="0.2">
      <c r="B1157"/>
    </row>
    <row r="1158" spans="2:2" x14ac:dyDescent="0.2">
      <c r="B1158"/>
    </row>
    <row r="1159" spans="2:2" x14ac:dyDescent="0.2">
      <c r="B1159"/>
    </row>
    <row r="1160" spans="2:2" x14ac:dyDescent="0.2">
      <c r="B1160"/>
    </row>
    <row r="1161" spans="2:2" x14ac:dyDescent="0.2">
      <c r="B1161"/>
    </row>
    <row r="1162" spans="2:2" x14ac:dyDescent="0.2">
      <c r="B1162"/>
    </row>
    <row r="1163" spans="2:2" x14ac:dyDescent="0.2">
      <c r="B1163"/>
    </row>
    <row r="1164" spans="2:2" x14ac:dyDescent="0.2">
      <c r="B1164"/>
    </row>
    <row r="1165" spans="2:2" x14ac:dyDescent="0.2">
      <c r="B1165"/>
    </row>
    <row r="1166" spans="2:2" x14ac:dyDescent="0.2">
      <c r="B1166"/>
    </row>
    <row r="1167" spans="2:2" x14ac:dyDescent="0.2">
      <c r="B1167"/>
    </row>
    <row r="1168" spans="2:2" x14ac:dyDescent="0.2">
      <c r="B1168"/>
    </row>
    <row r="1169" spans="2:2" x14ac:dyDescent="0.2">
      <c r="B1169"/>
    </row>
    <row r="1170" spans="2:2" x14ac:dyDescent="0.2">
      <c r="B1170"/>
    </row>
    <row r="1171" spans="2:2" x14ac:dyDescent="0.2">
      <c r="B1171"/>
    </row>
    <row r="1172" spans="2:2" x14ac:dyDescent="0.2">
      <c r="B1172"/>
    </row>
    <row r="1173" spans="2:2" x14ac:dyDescent="0.2">
      <c r="B1173"/>
    </row>
    <row r="1174" spans="2:2" x14ac:dyDescent="0.2">
      <c r="B1174"/>
    </row>
    <row r="1175" spans="2:2" x14ac:dyDescent="0.2">
      <c r="B1175"/>
    </row>
    <row r="1176" spans="2:2" x14ac:dyDescent="0.2">
      <c r="B1176"/>
    </row>
    <row r="1177" spans="2:2" x14ac:dyDescent="0.2">
      <c r="B1177"/>
    </row>
    <row r="1178" spans="2:2" x14ac:dyDescent="0.2">
      <c r="B1178"/>
    </row>
    <row r="1179" spans="2:2" x14ac:dyDescent="0.2">
      <c r="B1179"/>
    </row>
    <row r="1180" spans="2:2" x14ac:dyDescent="0.2">
      <c r="B1180"/>
    </row>
    <row r="1181" spans="2:2" x14ac:dyDescent="0.2">
      <c r="B1181"/>
    </row>
    <row r="1182" spans="2:2" x14ac:dyDescent="0.2">
      <c r="B1182"/>
    </row>
    <row r="1183" spans="2:2" x14ac:dyDescent="0.2">
      <c r="B1183"/>
    </row>
    <row r="1184" spans="2:2" x14ac:dyDescent="0.2">
      <c r="B1184"/>
    </row>
    <row r="1185" spans="2:2" x14ac:dyDescent="0.2">
      <c r="B1185"/>
    </row>
    <row r="1186" spans="2:2" x14ac:dyDescent="0.2">
      <c r="B1186"/>
    </row>
    <row r="1187" spans="2:2" x14ac:dyDescent="0.2">
      <c r="B1187"/>
    </row>
    <row r="1188" spans="2:2" x14ac:dyDescent="0.2">
      <c r="B1188"/>
    </row>
    <row r="1189" spans="2:2" x14ac:dyDescent="0.2">
      <c r="B1189"/>
    </row>
    <row r="1190" spans="2:2" x14ac:dyDescent="0.2">
      <c r="B1190"/>
    </row>
    <row r="1191" spans="2:2" x14ac:dyDescent="0.2">
      <c r="B1191"/>
    </row>
    <row r="1192" spans="2:2" x14ac:dyDescent="0.2">
      <c r="B1192"/>
    </row>
    <row r="1193" spans="2:2" x14ac:dyDescent="0.2">
      <c r="B1193"/>
    </row>
    <row r="1194" spans="2:2" x14ac:dyDescent="0.2">
      <c r="B1194"/>
    </row>
    <row r="1195" spans="2:2" x14ac:dyDescent="0.2">
      <c r="B1195"/>
    </row>
    <row r="1196" spans="2:2" x14ac:dyDescent="0.2">
      <c r="B1196"/>
    </row>
    <row r="1197" spans="2:2" x14ac:dyDescent="0.2">
      <c r="B1197"/>
    </row>
    <row r="1198" spans="2:2" x14ac:dyDescent="0.2">
      <c r="B1198"/>
    </row>
    <row r="1199" spans="2:2" x14ac:dyDescent="0.2">
      <c r="B1199"/>
    </row>
    <row r="1200" spans="2:2" x14ac:dyDescent="0.2">
      <c r="B1200"/>
    </row>
    <row r="1201" spans="2:2" x14ac:dyDescent="0.2">
      <c r="B1201"/>
    </row>
    <row r="1202" spans="2:2" x14ac:dyDescent="0.2">
      <c r="B1202"/>
    </row>
    <row r="1203" spans="2:2" x14ac:dyDescent="0.2">
      <c r="B1203"/>
    </row>
    <row r="1204" spans="2:2" x14ac:dyDescent="0.2">
      <c r="B1204"/>
    </row>
    <row r="1205" spans="2:2" x14ac:dyDescent="0.2">
      <c r="B1205"/>
    </row>
    <row r="1206" spans="2:2" x14ac:dyDescent="0.2">
      <c r="B1206"/>
    </row>
    <row r="1207" spans="2:2" x14ac:dyDescent="0.2">
      <c r="B1207"/>
    </row>
    <row r="1208" spans="2:2" x14ac:dyDescent="0.2">
      <c r="B1208"/>
    </row>
    <row r="1209" spans="2:2" x14ac:dyDescent="0.2">
      <c r="B1209"/>
    </row>
    <row r="1210" spans="2:2" x14ac:dyDescent="0.2">
      <c r="B1210"/>
    </row>
    <row r="1211" spans="2:2" x14ac:dyDescent="0.2">
      <c r="B1211"/>
    </row>
    <row r="1212" spans="2:2" x14ac:dyDescent="0.2">
      <c r="B1212"/>
    </row>
    <row r="1213" spans="2:2" x14ac:dyDescent="0.2">
      <c r="B1213"/>
    </row>
    <row r="1214" spans="2:2" x14ac:dyDescent="0.2">
      <c r="B1214"/>
    </row>
    <row r="1215" spans="2:2" x14ac:dyDescent="0.2">
      <c r="B1215"/>
    </row>
    <row r="1216" spans="2:2" x14ac:dyDescent="0.2">
      <c r="B1216"/>
    </row>
    <row r="1217" spans="2:2" x14ac:dyDescent="0.2">
      <c r="B1217"/>
    </row>
    <row r="1218" spans="2:2" x14ac:dyDescent="0.2">
      <c r="B1218"/>
    </row>
    <row r="1219" spans="2:2" x14ac:dyDescent="0.2">
      <c r="B1219"/>
    </row>
    <row r="1220" spans="2:2" x14ac:dyDescent="0.2">
      <c r="B1220"/>
    </row>
    <row r="1221" spans="2:2" x14ac:dyDescent="0.2">
      <c r="B1221"/>
    </row>
    <row r="1222" spans="2:2" x14ac:dyDescent="0.2">
      <c r="B1222"/>
    </row>
    <row r="1223" spans="2:2" x14ac:dyDescent="0.2">
      <c r="B1223"/>
    </row>
    <row r="1224" spans="2:2" x14ac:dyDescent="0.2">
      <c r="B1224"/>
    </row>
    <row r="1225" spans="2:2" x14ac:dyDescent="0.2">
      <c r="B1225"/>
    </row>
    <row r="1226" spans="2:2" x14ac:dyDescent="0.2">
      <c r="B1226"/>
    </row>
    <row r="1227" spans="2:2" x14ac:dyDescent="0.2">
      <c r="B1227"/>
    </row>
    <row r="1228" spans="2:2" x14ac:dyDescent="0.2">
      <c r="B1228"/>
    </row>
    <row r="1229" spans="2:2" x14ac:dyDescent="0.2">
      <c r="B1229"/>
    </row>
    <row r="1230" spans="2:2" x14ac:dyDescent="0.2">
      <c r="B1230"/>
    </row>
    <row r="1231" spans="2:2" x14ac:dyDescent="0.2">
      <c r="B1231"/>
    </row>
    <row r="1232" spans="2:2" x14ac:dyDescent="0.2">
      <c r="B1232"/>
    </row>
    <row r="1233" spans="2:2" x14ac:dyDescent="0.2">
      <c r="B1233"/>
    </row>
    <row r="1234" spans="2:2" x14ac:dyDescent="0.2">
      <c r="B1234"/>
    </row>
    <row r="1235" spans="2:2" x14ac:dyDescent="0.2">
      <c r="B1235"/>
    </row>
    <row r="1236" spans="2:2" x14ac:dyDescent="0.2">
      <c r="B1236"/>
    </row>
    <row r="1237" spans="2:2" x14ac:dyDescent="0.2">
      <c r="B1237"/>
    </row>
    <row r="1238" spans="2:2" x14ac:dyDescent="0.2">
      <c r="B1238"/>
    </row>
    <row r="1239" spans="2:2" x14ac:dyDescent="0.2">
      <c r="B1239"/>
    </row>
    <row r="1240" spans="2:2" x14ac:dyDescent="0.2">
      <c r="B1240"/>
    </row>
    <row r="1241" spans="2:2" x14ac:dyDescent="0.2">
      <c r="B1241"/>
    </row>
    <row r="1242" spans="2:2" x14ac:dyDescent="0.2">
      <c r="B1242"/>
    </row>
    <row r="1243" spans="2:2" x14ac:dyDescent="0.2">
      <c r="B1243"/>
    </row>
    <row r="1244" spans="2:2" x14ac:dyDescent="0.2">
      <c r="B1244"/>
    </row>
    <row r="1245" spans="2:2" x14ac:dyDescent="0.2">
      <c r="B1245"/>
    </row>
    <row r="1246" spans="2:2" x14ac:dyDescent="0.2">
      <c r="B1246"/>
    </row>
    <row r="1247" spans="2:2" x14ac:dyDescent="0.2">
      <c r="B1247"/>
    </row>
    <row r="1248" spans="2:2" x14ac:dyDescent="0.2">
      <c r="B1248"/>
    </row>
    <row r="1249" spans="2:2" x14ac:dyDescent="0.2">
      <c r="B1249"/>
    </row>
    <row r="1250" spans="2:2" x14ac:dyDescent="0.2">
      <c r="B1250"/>
    </row>
    <row r="1251" spans="2:2" x14ac:dyDescent="0.2">
      <c r="B1251"/>
    </row>
    <row r="1252" spans="2:2" x14ac:dyDescent="0.2">
      <c r="B1252"/>
    </row>
    <row r="1253" spans="2:2" x14ac:dyDescent="0.2">
      <c r="B1253"/>
    </row>
    <row r="1254" spans="2:2" x14ac:dyDescent="0.2">
      <c r="B1254"/>
    </row>
    <row r="1255" spans="2:2" x14ac:dyDescent="0.2">
      <c r="B1255"/>
    </row>
    <row r="1256" spans="2:2" x14ac:dyDescent="0.2">
      <c r="B1256"/>
    </row>
    <row r="1257" spans="2:2" x14ac:dyDescent="0.2">
      <c r="B1257"/>
    </row>
    <row r="1258" spans="2:2" x14ac:dyDescent="0.2">
      <c r="B1258"/>
    </row>
    <row r="1259" spans="2:2" x14ac:dyDescent="0.2">
      <c r="B1259"/>
    </row>
    <row r="1260" spans="2:2" x14ac:dyDescent="0.2">
      <c r="B1260"/>
    </row>
    <row r="1261" spans="2:2" x14ac:dyDescent="0.2">
      <c r="B1261"/>
    </row>
    <row r="1262" spans="2:2" x14ac:dyDescent="0.2">
      <c r="B1262"/>
    </row>
    <row r="1263" spans="2:2" x14ac:dyDescent="0.2">
      <c r="B1263"/>
    </row>
    <row r="1264" spans="2:2" x14ac:dyDescent="0.2">
      <c r="B1264"/>
    </row>
    <row r="1265" spans="2:2" x14ac:dyDescent="0.2">
      <c r="B1265"/>
    </row>
    <row r="1266" spans="2:2" x14ac:dyDescent="0.2">
      <c r="B1266"/>
    </row>
    <row r="1267" spans="2:2" x14ac:dyDescent="0.2">
      <c r="B1267"/>
    </row>
    <row r="1268" spans="2:2" x14ac:dyDescent="0.2">
      <c r="B1268"/>
    </row>
    <row r="1269" spans="2:2" x14ac:dyDescent="0.2">
      <c r="B1269"/>
    </row>
    <row r="1270" spans="2:2" x14ac:dyDescent="0.2">
      <c r="B1270"/>
    </row>
    <row r="1271" spans="2:2" x14ac:dyDescent="0.2">
      <c r="B1271"/>
    </row>
    <row r="1272" spans="2:2" x14ac:dyDescent="0.2">
      <c r="B1272"/>
    </row>
    <row r="1273" spans="2:2" x14ac:dyDescent="0.2">
      <c r="B1273"/>
    </row>
    <row r="1274" spans="2:2" x14ac:dyDescent="0.2">
      <c r="B1274"/>
    </row>
    <row r="1275" spans="2:2" x14ac:dyDescent="0.2">
      <c r="B1275"/>
    </row>
    <row r="1276" spans="2:2" x14ac:dyDescent="0.2">
      <c r="B1276"/>
    </row>
    <row r="1277" spans="2:2" x14ac:dyDescent="0.2">
      <c r="B1277"/>
    </row>
    <row r="1278" spans="2:2" x14ac:dyDescent="0.2">
      <c r="B1278"/>
    </row>
    <row r="1279" spans="2:2" x14ac:dyDescent="0.2">
      <c r="B1279"/>
    </row>
    <row r="1280" spans="2:2" x14ac:dyDescent="0.2">
      <c r="B1280"/>
    </row>
    <row r="1281" spans="2:2" x14ac:dyDescent="0.2">
      <c r="B1281"/>
    </row>
    <row r="1282" spans="2:2" x14ac:dyDescent="0.2">
      <c r="B1282"/>
    </row>
    <row r="1283" spans="2:2" x14ac:dyDescent="0.2">
      <c r="B1283"/>
    </row>
    <row r="1284" spans="2:2" x14ac:dyDescent="0.2">
      <c r="B1284"/>
    </row>
    <row r="1285" spans="2:2" x14ac:dyDescent="0.2">
      <c r="B1285"/>
    </row>
    <row r="1286" spans="2:2" x14ac:dyDescent="0.2">
      <c r="B1286"/>
    </row>
    <row r="1287" spans="2:2" x14ac:dyDescent="0.2">
      <c r="B1287"/>
    </row>
    <row r="1288" spans="2:2" x14ac:dyDescent="0.2">
      <c r="B1288"/>
    </row>
    <row r="1289" spans="2:2" x14ac:dyDescent="0.2">
      <c r="B1289"/>
    </row>
    <row r="1290" spans="2:2" x14ac:dyDescent="0.2">
      <c r="B1290"/>
    </row>
    <row r="1291" spans="2:2" x14ac:dyDescent="0.2">
      <c r="B1291"/>
    </row>
    <row r="1292" spans="2:2" x14ac:dyDescent="0.2">
      <c r="B1292"/>
    </row>
    <row r="1293" spans="2:2" x14ac:dyDescent="0.2">
      <c r="B1293"/>
    </row>
    <row r="1294" spans="2:2" x14ac:dyDescent="0.2">
      <c r="B1294"/>
    </row>
    <row r="1295" spans="2:2" x14ac:dyDescent="0.2">
      <c r="B1295"/>
    </row>
    <row r="1296" spans="2:2" x14ac:dyDescent="0.2">
      <c r="B1296"/>
    </row>
    <row r="1297" spans="2:2" x14ac:dyDescent="0.2">
      <c r="B1297"/>
    </row>
    <row r="1298" spans="2:2" x14ac:dyDescent="0.2">
      <c r="B1298"/>
    </row>
    <row r="1299" spans="2:2" x14ac:dyDescent="0.2">
      <c r="B1299"/>
    </row>
    <row r="1300" spans="2:2" x14ac:dyDescent="0.2">
      <c r="B1300"/>
    </row>
    <row r="1301" spans="2:2" x14ac:dyDescent="0.2">
      <c r="B1301"/>
    </row>
    <row r="1302" spans="2:2" x14ac:dyDescent="0.2">
      <c r="B1302"/>
    </row>
    <row r="1303" spans="2:2" x14ac:dyDescent="0.2">
      <c r="B1303"/>
    </row>
    <row r="1304" spans="2:2" x14ac:dyDescent="0.2">
      <c r="B1304"/>
    </row>
    <row r="1305" spans="2:2" x14ac:dyDescent="0.2">
      <c r="B1305"/>
    </row>
    <row r="1306" spans="2:2" x14ac:dyDescent="0.2">
      <c r="B1306"/>
    </row>
    <row r="1307" spans="2:2" x14ac:dyDescent="0.2">
      <c r="B1307"/>
    </row>
    <row r="1308" spans="2:2" x14ac:dyDescent="0.2">
      <c r="B1308"/>
    </row>
    <row r="1309" spans="2:2" x14ac:dyDescent="0.2">
      <c r="B1309"/>
    </row>
    <row r="1310" spans="2:2" x14ac:dyDescent="0.2">
      <c r="B1310"/>
    </row>
    <row r="1311" spans="2:2" x14ac:dyDescent="0.2">
      <c r="B1311"/>
    </row>
    <row r="1312" spans="2:2" x14ac:dyDescent="0.2">
      <c r="B1312"/>
    </row>
    <row r="1313" spans="2:2" x14ac:dyDescent="0.2">
      <c r="B1313"/>
    </row>
    <row r="1314" spans="2:2" x14ac:dyDescent="0.2">
      <c r="B1314"/>
    </row>
    <row r="1315" spans="2:2" x14ac:dyDescent="0.2">
      <c r="B1315"/>
    </row>
    <row r="1316" spans="2:2" x14ac:dyDescent="0.2">
      <c r="B1316"/>
    </row>
    <row r="1317" spans="2:2" x14ac:dyDescent="0.2">
      <c r="B1317"/>
    </row>
    <row r="1318" spans="2:2" x14ac:dyDescent="0.2">
      <c r="B1318"/>
    </row>
    <row r="1319" spans="2:2" x14ac:dyDescent="0.2">
      <c r="B1319"/>
    </row>
    <row r="1320" spans="2:2" x14ac:dyDescent="0.2">
      <c r="B1320"/>
    </row>
    <row r="1321" spans="2:2" x14ac:dyDescent="0.2">
      <c r="B1321"/>
    </row>
    <row r="1322" spans="2:2" x14ac:dyDescent="0.2">
      <c r="B1322"/>
    </row>
    <row r="1323" spans="2:2" x14ac:dyDescent="0.2">
      <c r="B1323"/>
    </row>
    <row r="1324" spans="2:2" x14ac:dyDescent="0.2">
      <c r="B1324"/>
    </row>
    <row r="1325" spans="2:2" x14ac:dyDescent="0.2">
      <c r="B1325"/>
    </row>
    <row r="1326" spans="2:2" x14ac:dyDescent="0.2">
      <c r="B1326"/>
    </row>
    <row r="1327" spans="2:2" x14ac:dyDescent="0.2">
      <c r="B1327"/>
    </row>
    <row r="1328" spans="2:2" x14ac:dyDescent="0.2">
      <c r="B1328"/>
    </row>
    <row r="1329" spans="2:2" x14ac:dyDescent="0.2">
      <c r="B1329"/>
    </row>
    <row r="1330" spans="2:2" x14ac:dyDescent="0.2">
      <c r="B1330"/>
    </row>
    <row r="1331" spans="2:2" x14ac:dyDescent="0.2">
      <c r="B1331"/>
    </row>
    <row r="1332" spans="2:2" x14ac:dyDescent="0.2">
      <c r="B1332"/>
    </row>
    <row r="1333" spans="2:2" x14ac:dyDescent="0.2">
      <c r="B1333"/>
    </row>
    <row r="1334" spans="2:2" x14ac:dyDescent="0.2">
      <c r="B1334"/>
    </row>
    <row r="1335" spans="2:2" x14ac:dyDescent="0.2">
      <c r="B1335"/>
    </row>
    <row r="1336" spans="2:2" x14ac:dyDescent="0.2">
      <c r="B1336"/>
    </row>
    <row r="1337" spans="2:2" x14ac:dyDescent="0.2">
      <c r="B1337"/>
    </row>
    <row r="1338" spans="2:2" x14ac:dyDescent="0.2">
      <c r="B1338"/>
    </row>
    <row r="1339" spans="2:2" x14ac:dyDescent="0.2">
      <c r="B1339"/>
    </row>
    <row r="1340" spans="2:2" x14ac:dyDescent="0.2">
      <c r="B1340"/>
    </row>
    <row r="1341" spans="2:2" x14ac:dyDescent="0.2">
      <c r="B1341"/>
    </row>
    <row r="1342" spans="2:2" x14ac:dyDescent="0.2">
      <c r="B1342"/>
    </row>
    <row r="1343" spans="2:2" x14ac:dyDescent="0.2">
      <c r="B1343"/>
    </row>
    <row r="1344" spans="2:2" x14ac:dyDescent="0.2">
      <c r="B1344"/>
    </row>
    <row r="1345" spans="2:2" x14ac:dyDescent="0.2">
      <c r="B1345"/>
    </row>
    <row r="1346" spans="2:2" x14ac:dyDescent="0.2">
      <c r="B1346"/>
    </row>
    <row r="1347" spans="2:2" x14ac:dyDescent="0.2">
      <c r="B1347"/>
    </row>
    <row r="1348" spans="2:2" x14ac:dyDescent="0.2">
      <c r="B1348"/>
    </row>
    <row r="1349" spans="2:2" x14ac:dyDescent="0.2">
      <c r="B1349"/>
    </row>
    <row r="1350" spans="2:2" x14ac:dyDescent="0.2">
      <c r="B1350"/>
    </row>
    <row r="1351" spans="2:2" x14ac:dyDescent="0.2">
      <c r="B1351"/>
    </row>
    <row r="1352" spans="2:2" x14ac:dyDescent="0.2">
      <c r="B1352"/>
    </row>
    <row r="1353" spans="2:2" x14ac:dyDescent="0.2">
      <c r="B1353"/>
    </row>
    <row r="1354" spans="2:2" x14ac:dyDescent="0.2">
      <c r="B1354"/>
    </row>
    <row r="1355" spans="2:2" x14ac:dyDescent="0.2">
      <c r="B1355"/>
    </row>
    <row r="1356" spans="2:2" x14ac:dyDescent="0.2">
      <c r="B1356"/>
    </row>
    <row r="1357" spans="2:2" x14ac:dyDescent="0.2">
      <c r="B1357"/>
    </row>
    <row r="1358" spans="2:2" x14ac:dyDescent="0.2">
      <c r="B1358"/>
    </row>
    <row r="1359" spans="2:2" x14ac:dyDescent="0.2">
      <c r="B1359"/>
    </row>
    <row r="1360" spans="2:2" x14ac:dyDescent="0.2">
      <c r="B1360"/>
    </row>
    <row r="1361" spans="2:2" x14ac:dyDescent="0.2">
      <c r="B1361"/>
    </row>
    <row r="1362" spans="2:2" x14ac:dyDescent="0.2">
      <c r="B1362"/>
    </row>
    <row r="1363" spans="2:2" x14ac:dyDescent="0.2">
      <c r="B1363"/>
    </row>
    <row r="1364" spans="2:2" x14ac:dyDescent="0.2">
      <c r="B1364"/>
    </row>
    <row r="1365" spans="2:2" x14ac:dyDescent="0.2">
      <c r="B1365"/>
    </row>
    <row r="1366" spans="2:2" x14ac:dyDescent="0.2">
      <c r="B1366"/>
    </row>
    <row r="1367" spans="2:2" x14ac:dyDescent="0.2">
      <c r="B1367"/>
    </row>
    <row r="1368" spans="2:2" x14ac:dyDescent="0.2">
      <c r="B1368"/>
    </row>
    <row r="1369" spans="2:2" x14ac:dyDescent="0.2">
      <c r="B1369"/>
    </row>
    <row r="1370" spans="2:2" x14ac:dyDescent="0.2">
      <c r="B1370"/>
    </row>
    <row r="1371" spans="2:2" x14ac:dyDescent="0.2">
      <c r="B1371"/>
    </row>
    <row r="1372" spans="2:2" x14ac:dyDescent="0.2">
      <c r="B1372"/>
    </row>
    <row r="1373" spans="2:2" x14ac:dyDescent="0.2">
      <c r="B1373"/>
    </row>
    <row r="1374" spans="2:2" x14ac:dyDescent="0.2">
      <c r="B1374"/>
    </row>
    <row r="1375" spans="2:2" x14ac:dyDescent="0.2">
      <c r="B1375"/>
    </row>
    <row r="1376" spans="2:2" x14ac:dyDescent="0.2">
      <c r="B1376"/>
    </row>
    <row r="1377" spans="2:2" x14ac:dyDescent="0.2">
      <c r="B1377"/>
    </row>
    <row r="1378" spans="2:2" x14ac:dyDescent="0.2">
      <c r="B1378"/>
    </row>
    <row r="1379" spans="2:2" x14ac:dyDescent="0.2">
      <c r="B1379"/>
    </row>
    <row r="1380" spans="2:2" x14ac:dyDescent="0.2">
      <c r="B1380"/>
    </row>
    <row r="1381" spans="2:2" x14ac:dyDescent="0.2">
      <c r="B1381"/>
    </row>
    <row r="1382" spans="2:2" x14ac:dyDescent="0.2">
      <c r="B1382"/>
    </row>
    <row r="1383" spans="2:2" x14ac:dyDescent="0.2">
      <c r="B1383"/>
    </row>
    <row r="1384" spans="2:2" x14ac:dyDescent="0.2">
      <c r="B1384"/>
    </row>
    <row r="1385" spans="2:2" x14ac:dyDescent="0.2">
      <c r="B1385"/>
    </row>
    <row r="1386" spans="2:2" x14ac:dyDescent="0.2">
      <c r="B1386"/>
    </row>
    <row r="1387" spans="2:2" x14ac:dyDescent="0.2">
      <c r="B1387"/>
    </row>
    <row r="1388" spans="2:2" x14ac:dyDescent="0.2">
      <c r="B1388"/>
    </row>
    <row r="1389" spans="2:2" x14ac:dyDescent="0.2">
      <c r="B1389"/>
    </row>
    <row r="1390" spans="2:2" x14ac:dyDescent="0.2">
      <c r="B1390"/>
    </row>
    <row r="1391" spans="2:2" x14ac:dyDescent="0.2">
      <c r="B1391"/>
    </row>
    <row r="1392" spans="2:2" x14ac:dyDescent="0.2">
      <c r="B1392"/>
    </row>
    <row r="1393" spans="2:2" x14ac:dyDescent="0.2">
      <c r="B1393"/>
    </row>
    <row r="1394" spans="2:2" x14ac:dyDescent="0.2">
      <c r="B1394"/>
    </row>
    <row r="1395" spans="2:2" x14ac:dyDescent="0.2">
      <c r="B1395"/>
    </row>
    <row r="1396" spans="2:2" x14ac:dyDescent="0.2">
      <c r="B1396"/>
    </row>
    <row r="1397" spans="2:2" x14ac:dyDescent="0.2">
      <c r="B1397"/>
    </row>
    <row r="1398" spans="2:2" x14ac:dyDescent="0.2">
      <c r="B1398"/>
    </row>
    <row r="1399" spans="2:2" x14ac:dyDescent="0.2">
      <c r="B1399"/>
    </row>
    <row r="1400" spans="2:2" x14ac:dyDescent="0.2">
      <c r="B1400"/>
    </row>
    <row r="1401" spans="2:2" x14ac:dyDescent="0.2">
      <c r="B1401"/>
    </row>
    <row r="1402" spans="2:2" x14ac:dyDescent="0.2">
      <c r="B1402"/>
    </row>
    <row r="1403" spans="2:2" x14ac:dyDescent="0.2">
      <c r="B1403"/>
    </row>
    <row r="1404" spans="2:2" x14ac:dyDescent="0.2">
      <c r="B1404"/>
    </row>
    <row r="1405" spans="2:2" x14ac:dyDescent="0.2">
      <c r="B1405"/>
    </row>
    <row r="1406" spans="2:2" x14ac:dyDescent="0.2">
      <c r="B1406"/>
    </row>
    <row r="1407" spans="2:2" x14ac:dyDescent="0.2">
      <c r="B1407"/>
    </row>
    <row r="1408" spans="2:2" x14ac:dyDescent="0.2">
      <c r="B1408"/>
    </row>
    <row r="1409" spans="2:2" x14ac:dyDescent="0.2">
      <c r="B1409"/>
    </row>
    <row r="1410" spans="2:2" x14ac:dyDescent="0.2">
      <c r="B1410"/>
    </row>
    <row r="1411" spans="2:2" x14ac:dyDescent="0.2">
      <c r="B1411"/>
    </row>
    <row r="1412" spans="2:2" x14ac:dyDescent="0.2">
      <c r="B1412"/>
    </row>
    <row r="1413" spans="2:2" x14ac:dyDescent="0.2">
      <c r="B1413"/>
    </row>
    <row r="1414" spans="2:2" x14ac:dyDescent="0.2">
      <c r="B1414"/>
    </row>
    <row r="1415" spans="2:2" x14ac:dyDescent="0.2">
      <c r="B1415"/>
    </row>
    <row r="1416" spans="2:2" x14ac:dyDescent="0.2">
      <c r="B1416"/>
    </row>
    <row r="1417" spans="2:2" x14ac:dyDescent="0.2">
      <c r="B1417"/>
    </row>
    <row r="1418" spans="2:2" x14ac:dyDescent="0.2">
      <c r="B1418"/>
    </row>
    <row r="1419" spans="2:2" x14ac:dyDescent="0.2">
      <c r="B1419"/>
    </row>
    <row r="1420" spans="2:2" x14ac:dyDescent="0.2">
      <c r="B1420"/>
    </row>
    <row r="1421" spans="2:2" x14ac:dyDescent="0.2">
      <c r="B1421"/>
    </row>
    <row r="1422" spans="2:2" x14ac:dyDescent="0.2">
      <c r="B1422"/>
    </row>
    <row r="1423" spans="2:2" x14ac:dyDescent="0.2">
      <c r="B1423"/>
    </row>
    <row r="1424" spans="2:2" x14ac:dyDescent="0.2">
      <c r="B1424"/>
    </row>
    <row r="1425" spans="2:2" x14ac:dyDescent="0.2">
      <c r="B1425"/>
    </row>
    <row r="1426" spans="2:2" x14ac:dyDescent="0.2">
      <c r="B1426"/>
    </row>
    <row r="1427" spans="2:2" x14ac:dyDescent="0.2">
      <c r="B1427"/>
    </row>
    <row r="1428" spans="2:2" x14ac:dyDescent="0.2">
      <c r="B1428"/>
    </row>
    <row r="1429" spans="2:2" x14ac:dyDescent="0.2">
      <c r="B1429"/>
    </row>
    <row r="1430" spans="2:2" x14ac:dyDescent="0.2">
      <c r="B1430"/>
    </row>
    <row r="1431" spans="2:2" x14ac:dyDescent="0.2">
      <c r="B1431"/>
    </row>
    <row r="1432" spans="2:2" x14ac:dyDescent="0.2">
      <c r="B1432"/>
    </row>
    <row r="1433" spans="2:2" x14ac:dyDescent="0.2">
      <c r="B1433"/>
    </row>
    <row r="1434" spans="2:2" x14ac:dyDescent="0.2">
      <c r="B1434"/>
    </row>
    <row r="1435" spans="2:2" x14ac:dyDescent="0.2">
      <c r="B1435"/>
    </row>
    <row r="1436" spans="2:2" x14ac:dyDescent="0.2">
      <c r="B1436"/>
    </row>
    <row r="1437" spans="2:2" x14ac:dyDescent="0.2">
      <c r="B1437"/>
    </row>
    <row r="1438" spans="2:2" x14ac:dyDescent="0.2">
      <c r="B1438"/>
    </row>
    <row r="1439" spans="2:2" x14ac:dyDescent="0.2">
      <c r="B1439"/>
    </row>
    <row r="1440" spans="2:2" x14ac:dyDescent="0.2">
      <c r="B1440"/>
    </row>
    <row r="1441" spans="2:2" x14ac:dyDescent="0.2">
      <c r="B1441"/>
    </row>
    <row r="1442" spans="2:2" x14ac:dyDescent="0.2">
      <c r="B1442"/>
    </row>
    <row r="1443" spans="2:2" x14ac:dyDescent="0.2">
      <c r="B1443"/>
    </row>
    <row r="1444" spans="2:2" x14ac:dyDescent="0.2">
      <c r="B1444"/>
    </row>
    <row r="1445" spans="2:2" x14ac:dyDescent="0.2">
      <c r="B1445"/>
    </row>
    <row r="1446" spans="2:2" x14ac:dyDescent="0.2">
      <c r="B1446"/>
    </row>
    <row r="1447" spans="2:2" x14ac:dyDescent="0.2">
      <c r="B1447"/>
    </row>
    <row r="1448" spans="2:2" x14ac:dyDescent="0.2">
      <c r="B1448"/>
    </row>
    <row r="1449" spans="2:2" x14ac:dyDescent="0.2">
      <c r="B1449"/>
    </row>
    <row r="1450" spans="2:2" x14ac:dyDescent="0.2">
      <c r="B1450"/>
    </row>
    <row r="1451" spans="2:2" x14ac:dyDescent="0.2">
      <c r="B1451"/>
    </row>
    <row r="1452" spans="2:2" x14ac:dyDescent="0.2">
      <c r="B1452"/>
    </row>
    <row r="1453" spans="2:2" x14ac:dyDescent="0.2">
      <c r="B1453"/>
    </row>
    <row r="1454" spans="2:2" x14ac:dyDescent="0.2">
      <c r="B1454"/>
    </row>
    <row r="1455" spans="2:2" x14ac:dyDescent="0.2">
      <c r="B1455"/>
    </row>
    <row r="1456" spans="2:2" x14ac:dyDescent="0.2">
      <c r="B1456"/>
    </row>
    <row r="1457" spans="2:2" x14ac:dyDescent="0.2">
      <c r="B1457"/>
    </row>
    <row r="1458" spans="2:2" x14ac:dyDescent="0.2">
      <c r="B1458"/>
    </row>
    <row r="1459" spans="2:2" x14ac:dyDescent="0.2">
      <c r="B1459"/>
    </row>
    <row r="1460" spans="2:2" x14ac:dyDescent="0.2">
      <c r="B1460"/>
    </row>
    <row r="1461" spans="2:2" x14ac:dyDescent="0.2">
      <c r="B1461"/>
    </row>
    <row r="1462" spans="2:2" x14ac:dyDescent="0.2">
      <c r="B1462"/>
    </row>
    <row r="1463" spans="2:2" x14ac:dyDescent="0.2">
      <c r="B1463"/>
    </row>
    <row r="1464" spans="2:2" x14ac:dyDescent="0.2">
      <c r="B1464"/>
    </row>
    <row r="1465" spans="2:2" x14ac:dyDescent="0.2">
      <c r="B1465"/>
    </row>
    <row r="1466" spans="2:2" x14ac:dyDescent="0.2">
      <c r="B1466"/>
    </row>
    <row r="1467" spans="2:2" x14ac:dyDescent="0.2">
      <c r="B1467"/>
    </row>
    <row r="1468" spans="2:2" x14ac:dyDescent="0.2">
      <c r="B1468"/>
    </row>
    <row r="1469" spans="2:2" x14ac:dyDescent="0.2">
      <c r="B1469"/>
    </row>
    <row r="1470" spans="2:2" x14ac:dyDescent="0.2">
      <c r="B1470"/>
    </row>
    <row r="1471" spans="2:2" x14ac:dyDescent="0.2">
      <c r="B1471"/>
    </row>
    <row r="1472" spans="2:2" x14ac:dyDescent="0.2">
      <c r="B1472"/>
    </row>
    <row r="1473" spans="2:2" x14ac:dyDescent="0.2">
      <c r="B1473"/>
    </row>
    <row r="1474" spans="2:2" x14ac:dyDescent="0.2">
      <c r="B1474"/>
    </row>
    <row r="1475" spans="2:2" x14ac:dyDescent="0.2">
      <c r="B1475"/>
    </row>
    <row r="1476" spans="2:2" x14ac:dyDescent="0.2">
      <c r="B1476"/>
    </row>
    <row r="1477" spans="2:2" x14ac:dyDescent="0.2">
      <c r="B1477"/>
    </row>
    <row r="1478" spans="2:2" x14ac:dyDescent="0.2">
      <c r="B1478"/>
    </row>
    <row r="1479" spans="2:2" x14ac:dyDescent="0.2">
      <c r="B1479"/>
    </row>
    <row r="1480" spans="2:2" x14ac:dyDescent="0.2">
      <c r="B1480"/>
    </row>
    <row r="1481" spans="2:2" x14ac:dyDescent="0.2">
      <c r="B1481"/>
    </row>
    <row r="1482" spans="2:2" x14ac:dyDescent="0.2">
      <c r="B1482"/>
    </row>
    <row r="1483" spans="2:2" x14ac:dyDescent="0.2">
      <c r="B1483"/>
    </row>
    <row r="1484" spans="2:2" x14ac:dyDescent="0.2">
      <c r="B1484"/>
    </row>
    <row r="1485" spans="2:2" x14ac:dyDescent="0.2">
      <c r="B1485"/>
    </row>
    <row r="1486" spans="2:2" x14ac:dyDescent="0.2">
      <c r="B1486"/>
    </row>
    <row r="1487" spans="2:2" x14ac:dyDescent="0.2">
      <c r="B1487"/>
    </row>
    <row r="1488" spans="2:2" x14ac:dyDescent="0.2">
      <c r="B1488"/>
    </row>
    <row r="1489" spans="2:2" x14ac:dyDescent="0.2">
      <c r="B1489"/>
    </row>
    <row r="1490" spans="2:2" x14ac:dyDescent="0.2">
      <c r="B1490"/>
    </row>
    <row r="1491" spans="2:2" x14ac:dyDescent="0.2">
      <c r="B1491"/>
    </row>
    <row r="1492" spans="2:2" x14ac:dyDescent="0.2">
      <c r="B1492"/>
    </row>
    <row r="1493" spans="2:2" x14ac:dyDescent="0.2">
      <c r="B1493"/>
    </row>
    <row r="1494" spans="2:2" x14ac:dyDescent="0.2">
      <c r="B1494"/>
    </row>
    <row r="1495" spans="2:2" x14ac:dyDescent="0.2">
      <c r="B1495"/>
    </row>
    <row r="1496" spans="2:2" x14ac:dyDescent="0.2">
      <c r="B1496"/>
    </row>
    <row r="1497" spans="2:2" x14ac:dyDescent="0.2">
      <c r="B1497"/>
    </row>
    <row r="1498" spans="2:2" x14ac:dyDescent="0.2">
      <c r="B1498"/>
    </row>
    <row r="1499" spans="2:2" x14ac:dyDescent="0.2">
      <c r="B1499"/>
    </row>
    <row r="1500" spans="2:2" x14ac:dyDescent="0.2">
      <c r="B1500"/>
    </row>
    <row r="1501" spans="2:2" x14ac:dyDescent="0.2">
      <c r="B1501"/>
    </row>
    <row r="1502" spans="2:2" x14ac:dyDescent="0.2">
      <c r="B1502"/>
    </row>
    <row r="1503" spans="2:2" x14ac:dyDescent="0.2">
      <c r="B1503"/>
    </row>
    <row r="1504" spans="2:2" x14ac:dyDescent="0.2">
      <c r="B1504"/>
    </row>
    <row r="1505" spans="2:2" x14ac:dyDescent="0.2">
      <c r="B1505"/>
    </row>
    <row r="1506" spans="2:2" x14ac:dyDescent="0.2">
      <c r="B1506"/>
    </row>
    <row r="1507" spans="2:2" x14ac:dyDescent="0.2">
      <c r="B1507"/>
    </row>
    <row r="1508" spans="2:2" x14ac:dyDescent="0.2">
      <c r="B1508"/>
    </row>
    <row r="1509" spans="2:2" x14ac:dyDescent="0.2">
      <c r="B1509"/>
    </row>
    <row r="1510" spans="2:2" x14ac:dyDescent="0.2">
      <c r="B1510"/>
    </row>
    <row r="1511" spans="2:2" x14ac:dyDescent="0.2">
      <c r="B1511"/>
    </row>
    <row r="1512" spans="2:2" x14ac:dyDescent="0.2">
      <c r="B1512"/>
    </row>
    <row r="1513" spans="2:2" x14ac:dyDescent="0.2">
      <c r="B1513"/>
    </row>
    <row r="1514" spans="2:2" x14ac:dyDescent="0.2">
      <c r="B1514"/>
    </row>
    <row r="1515" spans="2:2" x14ac:dyDescent="0.2">
      <c r="B1515"/>
    </row>
    <row r="1516" spans="2:2" x14ac:dyDescent="0.2">
      <c r="B1516"/>
    </row>
    <row r="1517" spans="2:2" x14ac:dyDescent="0.2">
      <c r="B1517"/>
    </row>
    <row r="1518" spans="2:2" x14ac:dyDescent="0.2">
      <c r="B1518"/>
    </row>
    <row r="1519" spans="2:2" x14ac:dyDescent="0.2">
      <c r="B1519"/>
    </row>
    <row r="1520" spans="2:2" x14ac:dyDescent="0.2">
      <c r="B1520"/>
    </row>
    <row r="1521" spans="2:2" x14ac:dyDescent="0.2">
      <c r="B1521"/>
    </row>
    <row r="1522" spans="2:2" x14ac:dyDescent="0.2">
      <c r="B1522"/>
    </row>
    <row r="1523" spans="2:2" x14ac:dyDescent="0.2">
      <c r="B1523"/>
    </row>
    <row r="1524" spans="2:2" x14ac:dyDescent="0.2">
      <c r="B1524"/>
    </row>
    <row r="1525" spans="2:2" x14ac:dyDescent="0.2">
      <c r="B1525"/>
    </row>
    <row r="1526" spans="2:2" x14ac:dyDescent="0.2">
      <c r="B1526"/>
    </row>
    <row r="1527" spans="2:2" x14ac:dyDescent="0.2">
      <c r="B1527"/>
    </row>
    <row r="1528" spans="2:2" x14ac:dyDescent="0.2">
      <c r="B1528"/>
    </row>
    <row r="1529" spans="2:2" x14ac:dyDescent="0.2">
      <c r="B1529"/>
    </row>
    <row r="1530" spans="2:2" x14ac:dyDescent="0.2">
      <c r="B1530"/>
    </row>
    <row r="1531" spans="2:2" x14ac:dyDescent="0.2">
      <c r="B1531"/>
    </row>
    <row r="1532" spans="2:2" x14ac:dyDescent="0.2">
      <c r="B1532"/>
    </row>
    <row r="1533" spans="2:2" x14ac:dyDescent="0.2">
      <c r="B1533"/>
    </row>
    <row r="1534" spans="2:2" x14ac:dyDescent="0.2">
      <c r="B1534"/>
    </row>
    <row r="1535" spans="2:2" x14ac:dyDescent="0.2">
      <c r="B1535"/>
    </row>
    <row r="1536" spans="2:2" x14ac:dyDescent="0.2">
      <c r="B1536"/>
    </row>
    <row r="1537" spans="2:2" x14ac:dyDescent="0.2">
      <c r="B1537"/>
    </row>
    <row r="1538" spans="2:2" x14ac:dyDescent="0.2">
      <c r="B1538"/>
    </row>
    <row r="1539" spans="2:2" x14ac:dyDescent="0.2">
      <c r="B1539"/>
    </row>
    <row r="1540" spans="2:2" x14ac:dyDescent="0.2">
      <c r="B1540"/>
    </row>
    <row r="1541" spans="2:2" x14ac:dyDescent="0.2">
      <c r="B1541"/>
    </row>
    <row r="1542" spans="2:2" x14ac:dyDescent="0.2">
      <c r="B1542"/>
    </row>
    <row r="1543" spans="2:2" x14ac:dyDescent="0.2">
      <c r="B1543"/>
    </row>
    <row r="1544" spans="2:2" x14ac:dyDescent="0.2">
      <c r="B1544"/>
    </row>
    <row r="1545" spans="2:2" x14ac:dyDescent="0.2">
      <c r="B1545"/>
    </row>
    <row r="1546" spans="2:2" x14ac:dyDescent="0.2">
      <c r="B1546"/>
    </row>
    <row r="1547" spans="2:2" x14ac:dyDescent="0.2">
      <c r="B1547"/>
    </row>
    <row r="1548" spans="2:2" x14ac:dyDescent="0.2">
      <c r="B1548"/>
    </row>
    <row r="1549" spans="2:2" x14ac:dyDescent="0.2">
      <c r="B1549"/>
    </row>
    <row r="1550" spans="2:2" x14ac:dyDescent="0.2">
      <c r="B1550"/>
    </row>
    <row r="1551" spans="2:2" x14ac:dyDescent="0.2">
      <c r="B1551"/>
    </row>
    <row r="1552" spans="2:2" x14ac:dyDescent="0.2">
      <c r="B1552"/>
    </row>
    <row r="1553" spans="2:2" x14ac:dyDescent="0.2">
      <c r="B1553"/>
    </row>
    <row r="1554" spans="2:2" x14ac:dyDescent="0.2">
      <c r="B1554"/>
    </row>
    <row r="1555" spans="2:2" x14ac:dyDescent="0.2">
      <c r="B1555"/>
    </row>
    <row r="1556" spans="2:2" x14ac:dyDescent="0.2">
      <c r="B1556"/>
    </row>
    <row r="1557" spans="2:2" x14ac:dyDescent="0.2">
      <c r="B1557"/>
    </row>
    <row r="1558" spans="2:2" x14ac:dyDescent="0.2">
      <c r="B1558"/>
    </row>
    <row r="1559" spans="2:2" x14ac:dyDescent="0.2">
      <c r="B1559"/>
    </row>
    <row r="1560" spans="2:2" x14ac:dyDescent="0.2">
      <c r="B1560"/>
    </row>
    <row r="1561" spans="2:2" x14ac:dyDescent="0.2">
      <c r="B1561"/>
    </row>
    <row r="1562" spans="2:2" x14ac:dyDescent="0.2">
      <c r="B1562"/>
    </row>
    <row r="1563" spans="2:2" x14ac:dyDescent="0.2">
      <c r="B1563"/>
    </row>
    <row r="1564" spans="2:2" x14ac:dyDescent="0.2">
      <c r="B1564"/>
    </row>
    <row r="1565" spans="2:2" x14ac:dyDescent="0.2">
      <c r="B1565"/>
    </row>
    <row r="1566" spans="2:2" x14ac:dyDescent="0.2">
      <c r="B1566"/>
    </row>
    <row r="1567" spans="2:2" x14ac:dyDescent="0.2">
      <c r="B1567"/>
    </row>
    <row r="1568" spans="2:2" x14ac:dyDescent="0.2">
      <c r="B1568"/>
    </row>
    <row r="1569" spans="2:2" x14ac:dyDescent="0.2">
      <c r="B1569"/>
    </row>
    <row r="1570" spans="2:2" x14ac:dyDescent="0.2">
      <c r="B1570"/>
    </row>
    <row r="1571" spans="2:2" x14ac:dyDescent="0.2">
      <c r="B1571"/>
    </row>
    <row r="1572" spans="2:2" x14ac:dyDescent="0.2">
      <c r="B1572"/>
    </row>
    <row r="1573" spans="2:2" x14ac:dyDescent="0.2">
      <c r="B1573"/>
    </row>
    <row r="1574" spans="2:2" x14ac:dyDescent="0.2">
      <c r="B1574"/>
    </row>
    <row r="1575" spans="2:2" x14ac:dyDescent="0.2">
      <c r="B1575"/>
    </row>
    <row r="1576" spans="2:2" x14ac:dyDescent="0.2">
      <c r="B1576"/>
    </row>
    <row r="1577" spans="2:2" x14ac:dyDescent="0.2">
      <c r="B1577"/>
    </row>
    <row r="1578" spans="2:2" x14ac:dyDescent="0.2">
      <c r="B1578"/>
    </row>
    <row r="1579" spans="2:2" x14ac:dyDescent="0.2">
      <c r="B1579"/>
    </row>
    <row r="1580" spans="2:2" x14ac:dyDescent="0.2">
      <c r="B1580"/>
    </row>
    <row r="1581" spans="2:2" x14ac:dyDescent="0.2">
      <c r="B1581"/>
    </row>
    <row r="1582" spans="2:2" x14ac:dyDescent="0.2">
      <c r="B1582"/>
    </row>
    <row r="1583" spans="2:2" x14ac:dyDescent="0.2">
      <c r="B1583"/>
    </row>
    <row r="1584" spans="2:2" x14ac:dyDescent="0.2">
      <c r="B1584"/>
    </row>
    <row r="1585" spans="2:2" x14ac:dyDescent="0.2">
      <c r="B1585"/>
    </row>
    <row r="1586" spans="2:2" x14ac:dyDescent="0.2">
      <c r="B1586"/>
    </row>
    <row r="1587" spans="2:2" x14ac:dyDescent="0.2">
      <c r="B1587"/>
    </row>
    <row r="1588" spans="2:2" x14ac:dyDescent="0.2">
      <c r="B1588"/>
    </row>
    <row r="1589" spans="2:2" x14ac:dyDescent="0.2">
      <c r="B1589"/>
    </row>
    <row r="1590" spans="2:2" x14ac:dyDescent="0.2">
      <c r="B1590"/>
    </row>
    <row r="1591" spans="2:2" x14ac:dyDescent="0.2">
      <c r="B1591"/>
    </row>
    <row r="1592" spans="2:2" x14ac:dyDescent="0.2">
      <c r="B1592"/>
    </row>
    <row r="1593" spans="2:2" x14ac:dyDescent="0.2">
      <c r="B1593"/>
    </row>
    <row r="1594" spans="2:2" x14ac:dyDescent="0.2">
      <c r="B1594"/>
    </row>
    <row r="1595" spans="2:2" x14ac:dyDescent="0.2">
      <c r="B1595"/>
    </row>
    <row r="1596" spans="2:2" x14ac:dyDescent="0.2">
      <c r="B1596"/>
    </row>
    <row r="1597" spans="2:2" x14ac:dyDescent="0.2">
      <c r="B1597"/>
    </row>
    <row r="1598" spans="2:2" x14ac:dyDescent="0.2">
      <c r="B1598"/>
    </row>
    <row r="1599" spans="2:2" x14ac:dyDescent="0.2">
      <c r="B1599"/>
    </row>
    <row r="1600" spans="2:2" x14ac:dyDescent="0.2">
      <c r="B1600"/>
    </row>
    <row r="1601" spans="2:2" x14ac:dyDescent="0.2">
      <c r="B1601"/>
    </row>
    <row r="1602" spans="2:2" x14ac:dyDescent="0.2">
      <c r="B1602"/>
    </row>
    <row r="1603" spans="2:2" x14ac:dyDescent="0.2">
      <c r="B1603"/>
    </row>
    <row r="1604" spans="2:2" x14ac:dyDescent="0.2">
      <c r="B1604"/>
    </row>
    <row r="1605" spans="2:2" x14ac:dyDescent="0.2">
      <c r="B1605"/>
    </row>
    <row r="1606" spans="2:2" x14ac:dyDescent="0.2">
      <c r="B1606"/>
    </row>
    <row r="1607" spans="2:2" x14ac:dyDescent="0.2">
      <c r="B1607"/>
    </row>
    <row r="1608" spans="2:2" x14ac:dyDescent="0.2">
      <c r="B1608"/>
    </row>
    <row r="1609" spans="2:2" x14ac:dyDescent="0.2">
      <c r="B1609"/>
    </row>
    <row r="1610" spans="2:2" x14ac:dyDescent="0.2">
      <c r="B1610"/>
    </row>
    <row r="1611" spans="2:2" x14ac:dyDescent="0.2">
      <c r="B1611"/>
    </row>
    <row r="1612" spans="2:2" x14ac:dyDescent="0.2">
      <c r="B1612"/>
    </row>
    <row r="1613" spans="2:2" x14ac:dyDescent="0.2">
      <c r="B1613"/>
    </row>
    <row r="1614" spans="2:2" x14ac:dyDescent="0.2">
      <c r="B1614"/>
    </row>
    <row r="1615" spans="2:2" x14ac:dyDescent="0.2">
      <c r="B1615"/>
    </row>
    <row r="1616" spans="2:2" x14ac:dyDescent="0.2">
      <c r="B1616"/>
    </row>
    <row r="1617" spans="2:2" x14ac:dyDescent="0.2">
      <c r="B1617"/>
    </row>
    <row r="1618" spans="2:2" x14ac:dyDescent="0.2">
      <c r="B1618"/>
    </row>
    <row r="1619" spans="2:2" x14ac:dyDescent="0.2">
      <c r="B1619"/>
    </row>
    <row r="1620" spans="2:2" x14ac:dyDescent="0.2">
      <c r="B1620"/>
    </row>
    <row r="1621" spans="2:2" x14ac:dyDescent="0.2">
      <c r="B1621"/>
    </row>
    <row r="1622" spans="2:2" x14ac:dyDescent="0.2">
      <c r="B1622"/>
    </row>
    <row r="1623" spans="2:2" x14ac:dyDescent="0.2">
      <c r="B1623"/>
    </row>
    <row r="1624" spans="2:2" x14ac:dyDescent="0.2">
      <c r="B1624"/>
    </row>
    <row r="1625" spans="2:2" x14ac:dyDescent="0.2">
      <c r="B1625"/>
    </row>
    <row r="1626" spans="2:2" x14ac:dyDescent="0.2">
      <c r="B1626"/>
    </row>
    <row r="1627" spans="2:2" x14ac:dyDescent="0.2">
      <c r="B1627"/>
    </row>
    <row r="1628" spans="2:2" x14ac:dyDescent="0.2">
      <c r="B1628"/>
    </row>
    <row r="1629" spans="2:2" x14ac:dyDescent="0.2">
      <c r="B1629"/>
    </row>
    <row r="1630" spans="2:2" x14ac:dyDescent="0.2">
      <c r="B1630"/>
    </row>
    <row r="1631" spans="2:2" x14ac:dyDescent="0.2">
      <c r="B1631"/>
    </row>
    <row r="1632" spans="2:2" x14ac:dyDescent="0.2">
      <c r="B1632"/>
    </row>
    <row r="1633" spans="2:2" x14ac:dyDescent="0.2">
      <c r="B1633"/>
    </row>
    <row r="1634" spans="2:2" x14ac:dyDescent="0.2">
      <c r="B1634"/>
    </row>
    <row r="1635" spans="2:2" x14ac:dyDescent="0.2">
      <c r="B1635"/>
    </row>
    <row r="1636" spans="2:2" x14ac:dyDescent="0.2">
      <c r="B1636"/>
    </row>
    <row r="1637" spans="2:2" x14ac:dyDescent="0.2">
      <c r="B1637"/>
    </row>
    <row r="1638" spans="2:2" x14ac:dyDescent="0.2">
      <c r="B1638"/>
    </row>
    <row r="1639" spans="2:2" x14ac:dyDescent="0.2">
      <c r="B1639"/>
    </row>
    <row r="1640" spans="2:2" x14ac:dyDescent="0.2">
      <c r="B1640"/>
    </row>
    <row r="1641" spans="2:2" x14ac:dyDescent="0.2">
      <c r="B1641"/>
    </row>
    <row r="1642" spans="2:2" x14ac:dyDescent="0.2">
      <c r="B1642"/>
    </row>
    <row r="1643" spans="2:2" x14ac:dyDescent="0.2">
      <c r="B1643"/>
    </row>
    <row r="1644" spans="2:2" x14ac:dyDescent="0.2">
      <c r="B1644"/>
    </row>
    <row r="1645" spans="2:2" x14ac:dyDescent="0.2">
      <c r="B1645"/>
    </row>
    <row r="1646" spans="2:2" x14ac:dyDescent="0.2">
      <c r="B1646"/>
    </row>
    <row r="1647" spans="2:2" x14ac:dyDescent="0.2">
      <c r="B1647"/>
    </row>
    <row r="1648" spans="2:2" x14ac:dyDescent="0.2">
      <c r="B1648"/>
    </row>
    <row r="1649" spans="2:2" x14ac:dyDescent="0.2">
      <c r="B1649"/>
    </row>
    <row r="1650" spans="2:2" x14ac:dyDescent="0.2">
      <c r="B1650"/>
    </row>
    <row r="1651" spans="2:2" x14ac:dyDescent="0.2">
      <c r="B1651"/>
    </row>
    <row r="1652" spans="2:2" x14ac:dyDescent="0.2">
      <c r="B1652"/>
    </row>
    <row r="1653" spans="2:2" x14ac:dyDescent="0.2">
      <c r="B1653"/>
    </row>
    <row r="1654" spans="2:2" x14ac:dyDescent="0.2">
      <c r="B1654"/>
    </row>
    <row r="1655" spans="2:2" x14ac:dyDescent="0.2">
      <c r="B1655"/>
    </row>
    <row r="1656" spans="2:2" x14ac:dyDescent="0.2">
      <c r="B1656"/>
    </row>
    <row r="1657" spans="2:2" x14ac:dyDescent="0.2">
      <c r="B1657"/>
    </row>
    <row r="1658" spans="2:2" x14ac:dyDescent="0.2">
      <c r="B1658"/>
    </row>
    <row r="1659" spans="2:2" x14ac:dyDescent="0.2">
      <c r="B1659"/>
    </row>
    <row r="1660" spans="2:2" x14ac:dyDescent="0.2">
      <c r="B1660"/>
    </row>
    <row r="1661" spans="2:2" x14ac:dyDescent="0.2">
      <c r="B1661"/>
    </row>
    <row r="1662" spans="2:2" x14ac:dyDescent="0.2">
      <c r="B1662"/>
    </row>
    <row r="1663" spans="2:2" x14ac:dyDescent="0.2">
      <c r="B1663"/>
    </row>
    <row r="1664" spans="2:2" x14ac:dyDescent="0.2">
      <c r="B1664"/>
    </row>
    <row r="1665" spans="2:2" x14ac:dyDescent="0.2">
      <c r="B1665"/>
    </row>
    <row r="1666" spans="2:2" x14ac:dyDescent="0.2">
      <c r="B1666"/>
    </row>
    <row r="1667" spans="2:2" x14ac:dyDescent="0.2">
      <c r="B1667"/>
    </row>
    <row r="1668" spans="2:2" x14ac:dyDescent="0.2">
      <c r="B1668"/>
    </row>
    <row r="1669" spans="2:2" x14ac:dyDescent="0.2">
      <c r="B1669"/>
    </row>
    <row r="1670" spans="2:2" x14ac:dyDescent="0.2">
      <c r="B1670"/>
    </row>
    <row r="1671" spans="2:2" x14ac:dyDescent="0.2">
      <c r="B1671"/>
    </row>
    <row r="1672" spans="2:2" x14ac:dyDescent="0.2">
      <c r="B1672"/>
    </row>
    <row r="1673" spans="2:2" x14ac:dyDescent="0.2">
      <c r="B1673"/>
    </row>
    <row r="1674" spans="2:2" x14ac:dyDescent="0.2">
      <c r="B1674"/>
    </row>
    <row r="1675" spans="2:2" x14ac:dyDescent="0.2">
      <c r="B1675"/>
    </row>
    <row r="1676" spans="2:2" x14ac:dyDescent="0.2">
      <c r="B1676"/>
    </row>
    <row r="1677" spans="2:2" x14ac:dyDescent="0.2">
      <c r="B1677"/>
    </row>
    <row r="1678" spans="2:2" x14ac:dyDescent="0.2">
      <c r="B1678"/>
    </row>
    <row r="1679" spans="2:2" x14ac:dyDescent="0.2">
      <c r="B1679"/>
    </row>
    <row r="1680" spans="2:2" x14ac:dyDescent="0.2">
      <c r="B1680"/>
    </row>
    <row r="1681" spans="2:2" x14ac:dyDescent="0.2">
      <c r="B1681"/>
    </row>
    <row r="1682" spans="2:2" x14ac:dyDescent="0.2">
      <c r="B1682"/>
    </row>
    <row r="1683" spans="2:2" x14ac:dyDescent="0.2">
      <c r="B1683"/>
    </row>
    <row r="1684" spans="2:2" x14ac:dyDescent="0.2">
      <c r="B1684"/>
    </row>
    <row r="1685" spans="2:2" x14ac:dyDescent="0.2">
      <c r="B1685"/>
    </row>
    <row r="1686" spans="2:2" x14ac:dyDescent="0.2">
      <c r="B1686"/>
    </row>
    <row r="1687" spans="2:2" x14ac:dyDescent="0.2">
      <c r="B1687"/>
    </row>
    <row r="1688" spans="2:2" x14ac:dyDescent="0.2">
      <c r="B1688"/>
    </row>
    <row r="1689" spans="2:2" x14ac:dyDescent="0.2">
      <c r="B1689"/>
    </row>
    <row r="1690" spans="2:2" x14ac:dyDescent="0.2">
      <c r="B1690"/>
    </row>
    <row r="1691" spans="2:2" x14ac:dyDescent="0.2">
      <c r="B1691"/>
    </row>
    <row r="1692" spans="2:2" x14ac:dyDescent="0.2">
      <c r="B1692"/>
    </row>
    <row r="1693" spans="2:2" x14ac:dyDescent="0.2">
      <c r="B1693"/>
    </row>
    <row r="1694" spans="2:2" x14ac:dyDescent="0.2">
      <c r="B1694"/>
    </row>
    <row r="1695" spans="2:2" x14ac:dyDescent="0.2">
      <c r="B1695"/>
    </row>
    <row r="1696" spans="2:2" x14ac:dyDescent="0.2">
      <c r="B1696"/>
    </row>
    <row r="1697" spans="2:2" x14ac:dyDescent="0.2">
      <c r="B1697"/>
    </row>
    <row r="1698" spans="2:2" x14ac:dyDescent="0.2">
      <c r="B1698"/>
    </row>
    <row r="1699" spans="2:2" x14ac:dyDescent="0.2">
      <c r="B1699"/>
    </row>
    <row r="1700" spans="2:2" x14ac:dyDescent="0.2">
      <c r="B1700"/>
    </row>
    <row r="1701" spans="2:2" x14ac:dyDescent="0.2">
      <c r="B1701"/>
    </row>
    <row r="1702" spans="2:2" x14ac:dyDescent="0.2">
      <c r="B1702"/>
    </row>
    <row r="1703" spans="2:2" x14ac:dyDescent="0.2">
      <c r="B1703"/>
    </row>
    <row r="1704" spans="2:2" x14ac:dyDescent="0.2">
      <c r="B1704"/>
    </row>
    <row r="1705" spans="2:2" x14ac:dyDescent="0.2">
      <c r="B1705"/>
    </row>
    <row r="1706" spans="2:2" x14ac:dyDescent="0.2">
      <c r="B1706"/>
    </row>
    <row r="1707" spans="2:2" x14ac:dyDescent="0.2">
      <c r="B1707"/>
    </row>
    <row r="1708" spans="2:2" x14ac:dyDescent="0.2">
      <c r="B1708"/>
    </row>
    <row r="1709" spans="2:2" x14ac:dyDescent="0.2">
      <c r="B1709"/>
    </row>
    <row r="1710" spans="2:2" x14ac:dyDescent="0.2">
      <c r="B1710"/>
    </row>
    <row r="1711" spans="2:2" x14ac:dyDescent="0.2">
      <c r="B1711"/>
    </row>
    <row r="1712" spans="2:2" x14ac:dyDescent="0.2">
      <c r="B1712"/>
    </row>
    <row r="1713" spans="2:2" x14ac:dyDescent="0.2">
      <c r="B1713"/>
    </row>
    <row r="1714" spans="2:2" x14ac:dyDescent="0.2">
      <c r="B1714"/>
    </row>
    <row r="1715" spans="2:2" x14ac:dyDescent="0.2">
      <c r="B1715"/>
    </row>
    <row r="1716" spans="2:2" x14ac:dyDescent="0.2">
      <c r="B1716"/>
    </row>
    <row r="1717" spans="2:2" x14ac:dyDescent="0.2">
      <c r="B1717"/>
    </row>
    <row r="1718" spans="2:2" x14ac:dyDescent="0.2">
      <c r="B1718"/>
    </row>
    <row r="1719" spans="2:2" x14ac:dyDescent="0.2">
      <c r="B1719"/>
    </row>
    <row r="1720" spans="2:2" x14ac:dyDescent="0.2">
      <c r="B1720"/>
    </row>
    <row r="1721" spans="2:2" x14ac:dyDescent="0.2">
      <c r="B1721"/>
    </row>
    <row r="1722" spans="2:2" x14ac:dyDescent="0.2">
      <c r="B1722"/>
    </row>
    <row r="1723" spans="2:2" x14ac:dyDescent="0.2">
      <c r="B1723"/>
    </row>
    <row r="1724" spans="2:2" x14ac:dyDescent="0.2">
      <c r="B1724"/>
    </row>
    <row r="1725" spans="2:2" x14ac:dyDescent="0.2">
      <c r="B1725"/>
    </row>
    <row r="1726" spans="2:2" x14ac:dyDescent="0.2">
      <c r="B1726"/>
    </row>
    <row r="1727" spans="2:2" x14ac:dyDescent="0.2">
      <c r="B1727"/>
    </row>
    <row r="1728" spans="2:2" x14ac:dyDescent="0.2">
      <c r="B1728"/>
    </row>
    <row r="1729" spans="2:2" x14ac:dyDescent="0.2">
      <c r="B1729"/>
    </row>
    <row r="1730" spans="2:2" x14ac:dyDescent="0.2">
      <c r="B1730"/>
    </row>
    <row r="1731" spans="2:2" x14ac:dyDescent="0.2">
      <c r="B1731"/>
    </row>
    <row r="1732" spans="2:2" x14ac:dyDescent="0.2">
      <c r="B1732"/>
    </row>
    <row r="1733" spans="2:2" x14ac:dyDescent="0.2">
      <c r="B1733"/>
    </row>
    <row r="1734" spans="2:2" x14ac:dyDescent="0.2">
      <c r="B1734"/>
    </row>
    <row r="1735" spans="2:2" x14ac:dyDescent="0.2">
      <c r="B1735"/>
    </row>
    <row r="1736" spans="2:2" x14ac:dyDescent="0.2">
      <c r="B1736"/>
    </row>
    <row r="1737" spans="2:2" x14ac:dyDescent="0.2">
      <c r="B1737"/>
    </row>
    <row r="1738" spans="2:2" x14ac:dyDescent="0.2">
      <c r="B1738"/>
    </row>
    <row r="1739" spans="2:2" x14ac:dyDescent="0.2">
      <c r="B1739"/>
    </row>
    <row r="1740" spans="2:2" x14ac:dyDescent="0.2">
      <c r="B1740"/>
    </row>
    <row r="1741" spans="2:2" x14ac:dyDescent="0.2">
      <c r="B1741"/>
    </row>
    <row r="1742" spans="2:2" x14ac:dyDescent="0.2">
      <c r="B1742"/>
    </row>
    <row r="1743" spans="2:2" x14ac:dyDescent="0.2">
      <c r="B1743"/>
    </row>
    <row r="1744" spans="2:2" x14ac:dyDescent="0.2">
      <c r="B1744"/>
    </row>
    <row r="1745" spans="2:2" x14ac:dyDescent="0.2">
      <c r="B1745"/>
    </row>
    <row r="1746" spans="2:2" x14ac:dyDescent="0.2">
      <c r="B1746"/>
    </row>
    <row r="1747" spans="2:2" x14ac:dyDescent="0.2">
      <c r="B1747"/>
    </row>
    <row r="1748" spans="2:2" x14ac:dyDescent="0.2">
      <c r="B1748"/>
    </row>
    <row r="1749" spans="2:2" x14ac:dyDescent="0.2">
      <c r="B1749"/>
    </row>
    <row r="1750" spans="2:2" x14ac:dyDescent="0.2">
      <c r="B1750"/>
    </row>
    <row r="1751" spans="2:2" x14ac:dyDescent="0.2">
      <c r="B1751"/>
    </row>
    <row r="1752" spans="2:2" x14ac:dyDescent="0.2">
      <c r="B1752"/>
    </row>
    <row r="1753" spans="2:2" x14ac:dyDescent="0.2">
      <c r="B1753"/>
    </row>
    <row r="1754" spans="2:2" x14ac:dyDescent="0.2">
      <c r="B1754"/>
    </row>
    <row r="1755" spans="2:2" x14ac:dyDescent="0.2">
      <c r="B1755"/>
    </row>
    <row r="1756" spans="2:2" x14ac:dyDescent="0.2">
      <c r="B1756"/>
    </row>
    <row r="1757" spans="2:2" x14ac:dyDescent="0.2">
      <c r="B1757"/>
    </row>
    <row r="1758" spans="2:2" x14ac:dyDescent="0.2">
      <c r="B1758"/>
    </row>
    <row r="1759" spans="2:2" x14ac:dyDescent="0.2">
      <c r="B1759"/>
    </row>
    <row r="1760" spans="2:2" x14ac:dyDescent="0.2">
      <c r="B1760"/>
    </row>
    <row r="1761" spans="2:2" x14ac:dyDescent="0.2">
      <c r="B1761"/>
    </row>
    <row r="1762" spans="2:2" x14ac:dyDescent="0.2">
      <c r="B1762"/>
    </row>
    <row r="1763" spans="2:2" x14ac:dyDescent="0.2">
      <c r="B1763"/>
    </row>
    <row r="1764" spans="2:2" x14ac:dyDescent="0.2">
      <c r="B1764"/>
    </row>
    <row r="1765" spans="2:2" x14ac:dyDescent="0.2">
      <c r="B1765"/>
    </row>
    <row r="1766" spans="2:2" x14ac:dyDescent="0.2">
      <c r="B1766"/>
    </row>
    <row r="1767" spans="2:2" x14ac:dyDescent="0.2">
      <c r="B1767"/>
    </row>
    <row r="1768" spans="2:2" x14ac:dyDescent="0.2">
      <c r="B1768"/>
    </row>
    <row r="1769" spans="2:2" x14ac:dyDescent="0.2">
      <c r="B1769"/>
    </row>
    <row r="1770" spans="2:2" x14ac:dyDescent="0.2">
      <c r="B1770"/>
    </row>
    <row r="1771" spans="2:2" x14ac:dyDescent="0.2">
      <c r="B1771"/>
    </row>
    <row r="1772" spans="2:2" x14ac:dyDescent="0.2">
      <c r="B1772"/>
    </row>
    <row r="1773" spans="2:2" x14ac:dyDescent="0.2">
      <c r="B1773"/>
    </row>
    <row r="1774" spans="2:2" x14ac:dyDescent="0.2">
      <c r="B1774"/>
    </row>
    <row r="1775" spans="2:2" x14ac:dyDescent="0.2">
      <c r="B1775"/>
    </row>
    <row r="1776" spans="2:2" x14ac:dyDescent="0.2">
      <c r="B1776"/>
    </row>
    <row r="1777" spans="2:2" x14ac:dyDescent="0.2">
      <c r="B1777"/>
    </row>
    <row r="1778" spans="2:2" x14ac:dyDescent="0.2">
      <c r="B1778"/>
    </row>
    <row r="1779" spans="2:2" x14ac:dyDescent="0.2">
      <c r="B1779"/>
    </row>
    <row r="1780" spans="2:2" x14ac:dyDescent="0.2">
      <c r="B1780"/>
    </row>
    <row r="1781" spans="2:2" x14ac:dyDescent="0.2">
      <c r="B1781"/>
    </row>
    <row r="1782" spans="2:2" x14ac:dyDescent="0.2">
      <c r="B1782"/>
    </row>
    <row r="1783" spans="2:2" x14ac:dyDescent="0.2">
      <c r="B1783"/>
    </row>
    <row r="1784" spans="2:2" x14ac:dyDescent="0.2">
      <c r="B1784"/>
    </row>
    <row r="1785" spans="2:2" x14ac:dyDescent="0.2">
      <c r="B1785"/>
    </row>
    <row r="1786" spans="2:2" x14ac:dyDescent="0.2">
      <c r="B1786"/>
    </row>
    <row r="1787" spans="2:2" x14ac:dyDescent="0.2">
      <c r="B1787"/>
    </row>
    <row r="1788" spans="2:2" x14ac:dyDescent="0.2">
      <c r="B1788"/>
    </row>
    <row r="1789" spans="2:2" x14ac:dyDescent="0.2">
      <c r="B1789"/>
    </row>
    <row r="1790" spans="2:2" x14ac:dyDescent="0.2">
      <c r="B1790"/>
    </row>
    <row r="1791" spans="2:2" x14ac:dyDescent="0.2">
      <c r="B1791"/>
    </row>
    <row r="1792" spans="2:2" x14ac:dyDescent="0.2">
      <c r="B1792"/>
    </row>
    <row r="1793" spans="2:2" x14ac:dyDescent="0.2">
      <c r="B1793"/>
    </row>
    <row r="1794" spans="2:2" x14ac:dyDescent="0.2">
      <c r="B1794"/>
    </row>
    <row r="1795" spans="2:2" x14ac:dyDescent="0.2">
      <c r="B1795"/>
    </row>
    <row r="1796" spans="2:2" x14ac:dyDescent="0.2">
      <c r="B1796"/>
    </row>
    <row r="1797" spans="2:2" x14ac:dyDescent="0.2">
      <c r="B1797"/>
    </row>
    <row r="1798" spans="2:2" x14ac:dyDescent="0.2">
      <c r="B1798"/>
    </row>
    <row r="1799" spans="2:2" x14ac:dyDescent="0.2">
      <c r="B1799"/>
    </row>
    <row r="1800" spans="2:2" x14ac:dyDescent="0.2">
      <c r="B1800"/>
    </row>
    <row r="1801" spans="2:2" x14ac:dyDescent="0.2">
      <c r="B1801"/>
    </row>
    <row r="1802" spans="2:2" x14ac:dyDescent="0.2">
      <c r="B1802"/>
    </row>
    <row r="1803" spans="2:2" x14ac:dyDescent="0.2">
      <c r="B1803"/>
    </row>
    <row r="1804" spans="2:2" x14ac:dyDescent="0.2">
      <c r="B1804"/>
    </row>
    <row r="1805" spans="2:2" x14ac:dyDescent="0.2">
      <c r="B1805"/>
    </row>
    <row r="1806" spans="2:2" x14ac:dyDescent="0.2">
      <c r="B1806"/>
    </row>
    <row r="1807" spans="2:2" x14ac:dyDescent="0.2">
      <c r="B1807"/>
    </row>
    <row r="1808" spans="2:2" x14ac:dyDescent="0.2">
      <c r="B1808"/>
    </row>
    <row r="1809" spans="2:2" x14ac:dyDescent="0.2">
      <c r="B1809"/>
    </row>
    <row r="1810" spans="2:2" x14ac:dyDescent="0.2">
      <c r="B1810"/>
    </row>
    <row r="1811" spans="2:2" x14ac:dyDescent="0.2">
      <c r="B1811"/>
    </row>
    <row r="1812" spans="2:2" x14ac:dyDescent="0.2">
      <c r="B1812"/>
    </row>
    <row r="1813" spans="2:2" x14ac:dyDescent="0.2">
      <c r="B1813"/>
    </row>
    <row r="1814" spans="2:2" x14ac:dyDescent="0.2">
      <c r="B1814"/>
    </row>
    <row r="1815" spans="2:2" x14ac:dyDescent="0.2">
      <c r="B1815"/>
    </row>
    <row r="1816" spans="2:2" x14ac:dyDescent="0.2">
      <c r="B1816"/>
    </row>
    <row r="1817" spans="2:2" x14ac:dyDescent="0.2">
      <c r="B1817"/>
    </row>
    <row r="1818" spans="2:2" x14ac:dyDescent="0.2">
      <c r="B1818"/>
    </row>
    <row r="1819" spans="2:2" x14ac:dyDescent="0.2">
      <c r="B1819"/>
    </row>
    <row r="1820" spans="2:2" x14ac:dyDescent="0.2">
      <c r="B1820"/>
    </row>
    <row r="1821" spans="2:2" x14ac:dyDescent="0.2">
      <c r="B1821"/>
    </row>
    <row r="1822" spans="2:2" x14ac:dyDescent="0.2">
      <c r="B1822"/>
    </row>
    <row r="1823" spans="2:2" x14ac:dyDescent="0.2">
      <c r="B1823"/>
    </row>
    <row r="1824" spans="2:2" x14ac:dyDescent="0.2">
      <c r="B1824"/>
    </row>
    <row r="1825" spans="2:2" x14ac:dyDescent="0.2">
      <c r="B1825"/>
    </row>
    <row r="1826" spans="2:2" x14ac:dyDescent="0.2">
      <c r="B1826"/>
    </row>
    <row r="1827" spans="2:2" x14ac:dyDescent="0.2">
      <c r="B1827"/>
    </row>
    <row r="1828" spans="2:2" x14ac:dyDescent="0.2">
      <c r="B1828"/>
    </row>
    <row r="1829" spans="2:2" x14ac:dyDescent="0.2">
      <c r="B1829"/>
    </row>
    <row r="1830" spans="2:2" x14ac:dyDescent="0.2">
      <c r="B1830"/>
    </row>
    <row r="1831" spans="2:2" x14ac:dyDescent="0.2">
      <c r="B1831"/>
    </row>
    <row r="1832" spans="2:2" x14ac:dyDescent="0.2">
      <c r="B1832"/>
    </row>
    <row r="1833" spans="2:2" x14ac:dyDescent="0.2">
      <c r="B1833"/>
    </row>
    <row r="1834" spans="2:2" x14ac:dyDescent="0.2">
      <c r="B1834"/>
    </row>
    <row r="1835" spans="2:2" x14ac:dyDescent="0.2">
      <c r="B1835"/>
    </row>
    <row r="1836" spans="2:2" x14ac:dyDescent="0.2">
      <c r="B1836"/>
    </row>
    <row r="1837" spans="2:2" x14ac:dyDescent="0.2">
      <c r="B1837"/>
    </row>
    <row r="1838" spans="2:2" x14ac:dyDescent="0.2">
      <c r="B1838"/>
    </row>
    <row r="1839" spans="2:2" x14ac:dyDescent="0.2">
      <c r="B1839"/>
    </row>
    <row r="1840" spans="2:2" x14ac:dyDescent="0.2">
      <c r="B1840"/>
    </row>
    <row r="1841" spans="2:2" x14ac:dyDescent="0.2">
      <c r="B1841"/>
    </row>
    <row r="1842" spans="2:2" x14ac:dyDescent="0.2">
      <c r="B1842"/>
    </row>
    <row r="1843" spans="2:2" x14ac:dyDescent="0.2">
      <c r="B1843"/>
    </row>
    <row r="1844" spans="2:2" x14ac:dyDescent="0.2">
      <c r="B1844"/>
    </row>
    <row r="1845" spans="2:2" x14ac:dyDescent="0.2">
      <c r="B1845"/>
    </row>
    <row r="1846" spans="2:2" x14ac:dyDescent="0.2">
      <c r="B1846"/>
    </row>
    <row r="1847" spans="2:2" x14ac:dyDescent="0.2">
      <c r="B1847"/>
    </row>
    <row r="1848" spans="2:2" x14ac:dyDescent="0.2">
      <c r="B1848"/>
    </row>
    <row r="1849" spans="2:2" x14ac:dyDescent="0.2">
      <c r="B1849"/>
    </row>
    <row r="1850" spans="2:2" x14ac:dyDescent="0.2">
      <c r="B1850"/>
    </row>
    <row r="1851" spans="2:2" x14ac:dyDescent="0.2">
      <c r="B1851"/>
    </row>
    <row r="1852" spans="2:2" x14ac:dyDescent="0.2">
      <c r="B1852"/>
    </row>
    <row r="1853" spans="2:2" x14ac:dyDescent="0.2">
      <c r="B1853"/>
    </row>
    <row r="1854" spans="2:2" x14ac:dyDescent="0.2">
      <c r="B1854"/>
    </row>
    <row r="1855" spans="2:2" x14ac:dyDescent="0.2">
      <c r="B1855"/>
    </row>
    <row r="1856" spans="2:2" x14ac:dyDescent="0.2">
      <c r="B1856"/>
    </row>
    <row r="1857" spans="2:2" x14ac:dyDescent="0.2">
      <c r="B1857"/>
    </row>
    <row r="1858" spans="2:2" x14ac:dyDescent="0.2">
      <c r="B1858"/>
    </row>
    <row r="1859" spans="2:2" x14ac:dyDescent="0.2">
      <c r="B1859"/>
    </row>
    <row r="1860" spans="2:2" x14ac:dyDescent="0.2">
      <c r="B1860"/>
    </row>
    <row r="1861" spans="2:2" x14ac:dyDescent="0.2">
      <c r="B1861"/>
    </row>
    <row r="1862" spans="2:2" x14ac:dyDescent="0.2">
      <c r="B1862"/>
    </row>
    <row r="1863" spans="2:2" x14ac:dyDescent="0.2">
      <c r="B1863"/>
    </row>
    <row r="1864" spans="2:2" x14ac:dyDescent="0.2">
      <c r="B1864"/>
    </row>
    <row r="1865" spans="2:2" x14ac:dyDescent="0.2">
      <c r="B1865"/>
    </row>
    <row r="1866" spans="2:2" x14ac:dyDescent="0.2">
      <c r="B1866"/>
    </row>
    <row r="1867" spans="2:2" x14ac:dyDescent="0.2">
      <c r="B1867"/>
    </row>
    <row r="1868" spans="2:2" x14ac:dyDescent="0.2">
      <c r="B1868"/>
    </row>
    <row r="1869" spans="2:2" x14ac:dyDescent="0.2">
      <c r="B1869"/>
    </row>
    <row r="1870" spans="2:2" x14ac:dyDescent="0.2">
      <c r="B1870"/>
    </row>
    <row r="1871" spans="2:2" x14ac:dyDescent="0.2">
      <c r="B1871"/>
    </row>
    <row r="1872" spans="2:2" x14ac:dyDescent="0.2">
      <c r="B1872"/>
    </row>
    <row r="1873" spans="2:2" x14ac:dyDescent="0.2">
      <c r="B1873"/>
    </row>
    <row r="1874" spans="2:2" x14ac:dyDescent="0.2">
      <c r="B1874"/>
    </row>
    <row r="1875" spans="2:2" x14ac:dyDescent="0.2">
      <c r="B1875"/>
    </row>
    <row r="1876" spans="2:2" x14ac:dyDescent="0.2">
      <c r="B1876"/>
    </row>
    <row r="1877" spans="2:2" x14ac:dyDescent="0.2">
      <c r="B1877"/>
    </row>
    <row r="1878" spans="2:2" x14ac:dyDescent="0.2">
      <c r="B1878"/>
    </row>
    <row r="1879" spans="2:2" x14ac:dyDescent="0.2">
      <c r="B1879"/>
    </row>
    <row r="1880" spans="2:2" x14ac:dyDescent="0.2">
      <c r="B1880"/>
    </row>
    <row r="1881" spans="2:2" x14ac:dyDescent="0.2">
      <c r="B1881"/>
    </row>
    <row r="1882" spans="2:2" x14ac:dyDescent="0.2">
      <c r="B1882"/>
    </row>
    <row r="1883" spans="2:2" x14ac:dyDescent="0.2">
      <c r="B1883"/>
    </row>
    <row r="1884" spans="2:2" x14ac:dyDescent="0.2">
      <c r="B1884"/>
    </row>
    <row r="1885" spans="2:2" x14ac:dyDescent="0.2">
      <c r="B1885"/>
    </row>
    <row r="1886" spans="2:2" x14ac:dyDescent="0.2">
      <c r="B1886"/>
    </row>
    <row r="1887" spans="2:2" x14ac:dyDescent="0.2">
      <c r="B1887"/>
    </row>
    <row r="1888" spans="2:2" x14ac:dyDescent="0.2">
      <c r="B1888"/>
    </row>
    <row r="1889" spans="2:2" x14ac:dyDescent="0.2">
      <c r="B1889"/>
    </row>
    <row r="1890" spans="2:2" x14ac:dyDescent="0.2">
      <c r="B1890"/>
    </row>
    <row r="1891" spans="2:2" x14ac:dyDescent="0.2">
      <c r="B1891"/>
    </row>
    <row r="1892" spans="2:2" x14ac:dyDescent="0.2">
      <c r="B1892"/>
    </row>
    <row r="1893" spans="2:2" x14ac:dyDescent="0.2">
      <c r="B1893"/>
    </row>
    <row r="1894" spans="2:2" x14ac:dyDescent="0.2">
      <c r="B1894"/>
    </row>
    <row r="1895" spans="2:2" x14ac:dyDescent="0.2">
      <c r="B1895"/>
    </row>
    <row r="1896" spans="2:2" x14ac:dyDescent="0.2">
      <c r="B1896"/>
    </row>
    <row r="1897" spans="2:2" x14ac:dyDescent="0.2">
      <c r="B1897"/>
    </row>
    <row r="1898" spans="2:2" x14ac:dyDescent="0.2">
      <c r="B1898"/>
    </row>
    <row r="1899" spans="2:2" x14ac:dyDescent="0.2">
      <c r="B1899"/>
    </row>
    <row r="1900" spans="2:2" x14ac:dyDescent="0.2">
      <c r="B1900"/>
    </row>
    <row r="1901" spans="2:2" x14ac:dyDescent="0.2">
      <c r="B1901"/>
    </row>
    <row r="1902" spans="2:2" x14ac:dyDescent="0.2">
      <c r="B1902"/>
    </row>
    <row r="1903" spans="2:2" x14ac:dyDescent="0.2">
      <c r="B1903"/>
    </row>
    <row r="1904" spans="2:2" x14ac:dyDescent="0.2">
      <c r="B1904"/>
    </row>
    <row r="1905" spans="2:2" x14ac:dyDescent="0.2">
      <c r="B1905"/>
    </row>
    <row r="1906" spans="2:2" x14ac:dyDescent="0.2">
      <c r="B1906"/>
    </row>
    <row r="1907" spans="2:2" x14ac:dyDescent="0.2">
      <c r="B1907"/>
    </row>
    <row r="1908" spans="2:2" x14ac:dyDescent="0.2">
      <c r="B1908"/>
    </row>
    <row r="1909" spans="2:2" x14ac:dyDescent="0.2">
      <c r="B1909"/>
    </row>
    <row r="1910" spans="2:2" x14ac:dyDescent="0.2">
      <c r="B1910"/>
    </row>
    <row r="1911" spans="2:2" x14ac:dyDescent="0.2">
      <c r="B1911"/>
    </row>
    <row r="1912" spans="2:2" x14ac:dyDescent="0.2">
      <c r="B1912"/>
    </row>
    <row r="1913" spans="2:2" x14ac:dyDescent="0.2">
      <c r="B1913"/>
    </row>
    <row r="1914" spans="2:2" x14ac:dyDescent="0.2">
      <c r="B1914"/>
    </row>
    <row r="1915" spans="2:2" x14ac:dyDescent="0.2">
      <c r="B1915"/>
    </row>
    <row r="1916" spans="2:2" x14ac:dyDescent="0.2">
      <c r="B1916"/>
    </row>
    <row r="1917" spans="2:2" x14ac:dyDescent="0.2">
      <c r="B1917"/>
    </row>
    <row r="1918" spans="2:2" x14ac:dyDescent="0.2">
      <c r="B1918"/>
    </row>
    <row r="1919" spans="2:2" x14ac:dyDescent="0.2">
      <c r="B1919"/>
    </row>
    <row r="1920" spans="2:2" x14ac:dyDescent="0.2">
      <c r="B1920"/>
    </row>
    <row r="1921" spans="2:2" x14ac:dyDescent="0.2">
      <c r="B1921"/>
    </row>
    <row r="1922" spans="2:2" x14ac:dyDescent="0.2">
      <c r="B1922"/>
    </row>
    <row r="1923" spans="2:2" x14ac:dyDescent="0.2">
      <c r="B1923"/>
    </row>
    <row r="1924" spans="2:2" x14ac:dyDescent="0.2">
      <c r="B1924"/>
    </row>
    <row r="1925" spans="2:2" x14ac:dyDescent="0.2">
      <c r="B1925"/>
    </row>
    <row r="1926" spans="2:2" x14ac:dyDescent="0.2">
      <c r="B1926"/>
    </row>
    <row r="1927" spans="2:2" x14ac:dyDescent="0.2">
      <c r="B1927"/>
    </row>
    <row r="1928" spans="2:2" x14ac:dyDescent="0.2">
      <c r="B1928"/>
    </row>
    <row r="1929" spans="2:2" x14ac:dyDescent="0.2">
      <c r="B1929"/>
    </row>
    <row r="1930" spans="2:2" x14ac:dyDescent="0.2">
      <c r="B1930"/>
    </row>
    <row r="1931" spans="2:2" x14ac:dyDescent="0.2">
      <c r="B1931"/>
    </row>
    <row r="1932" spans="2:2" x14ac:dyDescent="0.2">
      <c r="B1932"/>
    </row>
    <row r="1933" spans="2:2" x14ac:dyDescent="0.2">
      <c r="B1933"/>
    </row>
    <row r="1934" spans="2:2" x14ac:dyDescent="0.2">
      <c r="B1934"/>
    </row>
    <row r="1935" spans="2:2" x14ac:dyDescent="0.2">
      <c r="B1935"/>
    </row>
    <row r="1936" spans="2:2" x14ac:dyDescent="0.2">
      <c r="B1936"/>
    </row>
    <row r="1937" spans="2:2" x14ac:dyDescent="0.2">
      <c r="B1937"/>
    </row>
    <row r="1938" spans="2:2" x14ac:dyDescent="0.2">
      <c r="B1938"/>
    </row>
    <row r="1939" spans="2:2" x14ac:dyDescent="0.2">
      <c r="B1939"/>
    </row>
    <row r="1940" spans="2:2" x14ac:dyDescent="0.2">
      <c r="B1940"/>
    </row>
    <row r="1941" spans="2:2" x14ac:dyDescent="0.2">
      <c r="B1941"/>
    </row>
    <row r="1942" spans="2:2" x14ac:dyDescent="0.2">
      <c r="B1942"/>
    </row>
    <row r="1943" spans="2:2" x14ac:dyDescent="0.2">
      <c r="B1943"/>
    </row>
    <row r="1944" spans="2:2" x14ac:dyDescent="0.2">
      <c r="B1944"/>
    </row>
    <row r="1945" spans="2:2" x14ac:dyDescent="0.2">
      <c r="B1945"/>
    </row>
    <row r="1946" spans="2:2" x14ac:dyDescent="0.2">
      <c r="B1946"/>
    </row>
    <row r="1947" spans="2:2" x14ac:dyDescent="0.2">
      <c r="B1947"/>
    </row>
    <row r="1948" spans="2:2" x14ac:dyDescent="0.2">
      <c r="B1948"/>
    </row>
    <row r="1949" spans="2:2" x14ac:dyDescent="0.2">
      <c r="B1949"/>
    </row>
    <row r="1950" spans="2:2" x14ac:dyDescent="0.2">
      <c r="B1950"/>
    </row>
    <row r="1951" spans="2:2" x14ac:dyDescent="0.2">
      <c r="B1951"/>
    </row>
    <row r="1952" spans="2:2" x14ac:dyDescent="0.2">
      <c r="B1952"/>
    </row>
    <row r="1953" spans="2:2" x14ac:dyDescent="0.2">
      <c r="B1953"/>
    </row>
    <row r="1954" spans="2:2" x14ac:dyDescent="0.2">
      <c r="B1954"/>
    </row>
    <row r="1955" spans="2:2" x14ac:dyDescent="0.2">
      <c r="B1955"/>
    </row>
    <row r="1956" spans="2:2" x14ac:dyDescent="0.2">
      <c r="B1956"/>
    </row>
    <row r="1957" spans="2:2" x14ac:dyDescent="0.2">
      <c r="B1957"/>
    </row>
    <row r="1958" spans="2:2" x14ac:dyDescent="0.2">
      <c r="B1958"/>
    </row>
    <row r="1959" spans="2:2" x14ac:dyDescent="0.2">
      <c r="B1959"/>
    </row>
    <row r="1960" spans="2:2" x14ac:dyDescent="0.2">
      <c r="B1960"/>
    </row>
    <row r="1961" spans="2:2" x14ac:dyDescent="0.2">
      <c r="B1961"/>
    </row>
    <row r="1962" spans="2:2" x14ac:dyDescent="0.2">
      <c r="B1962"/>
    </row>
    <row r="1963" spans="2:2" x14ac:dyDescent="0.2">
      <c r="B1963"/>
    </row>
    <row r="1964" spans="2:2" x14ac:dyDescent="0.2">
      <c r="B1964"/>
    </row>
    <row r="1965" spans="2:2" x14ac:dyDescent="0.2">
      <c r="B1965"/>
    </row>
    <row r="1966" spans="2:2" x14ac:dyDescent="0.2">
      <c r="B1966"/>
    </row>
    <row r="1967" spans="2:2" x14ac:dyDescent="0.2">
      <c r="B1967"/>
    </row>
    <row r="1968" spans="2:2" x14ac:dyDescent="0.2">
      <c r="B1968"/>
    </row>
    <row r="1969" spans="2:2" x14ac:dyDescent="0.2">
      <c r="B1969"/>
    </row>
    <row r="1970" spans="2:2" x14ac:dyDescent="0.2">
      <c r="B1970"/>
    </row>
    <row r="1971" spans="2:2" x14ac:dyDescent="0.2">
      <c r="B1971"/>
    </row>
    <row r="1972" spans="2:2" x14ac:dyDescent="0.2">
      <c r="B1972"/>
    </row>
    <row r="1973" spans="2:2" x14ac:dyDescent="0.2">
      <c r="B1973"/>
    </row>
    <row r="1974" spans="2:2" x14ac:dyDescent="0.2">
      <c r="B1974"/>
    </row>
    <row r="1975" spans="2:2" x14ac:dyDescent="0.2">
      <c r="B1975"/>
    </row>
    <row r="1976" spans="2:2" x14ac:dyDescent="0.2">
      <c r="B1976"/>
    </row>
    <row r="1977" spans="2:2" x14ac:dyDescent="0.2">
      <c r="B1977"/>
    </row>
    <row r="1978" spans="2:2" x14ac:dyDescent="0.2">
      <c r="B1978"/>
    </row>
    <row r="1979" spans="2:2" x14ac:dyDescent="0.2">
      <c r="B1979"/>
    </row>
    <row r="1980" spans="2:2" x14ac:dyDescent="0.2">
      <c r="B1980"/>
    </row>
    <row r="1981" spans="2:2" x14ac:dyDescent="0.2">
      <c r="B1981"/>
    </row>
    <row r="1982" spans="2:2" x14ac:dyDescent="0.2">
      <c r="B1982"/>
    </row>
    <row r="1983" spans="2:2" x14ac:dyDescent="0.2">
      <c r="B1983"/>
    </row>
    <row r="1984" spans="2:2" x14ac:dyDescent="0.2">
      <c r="B1984"/>
    </row>
    <row r="1985" spans="2:2" x14ac:dyDescent="0.2">
      <c r="B1985"/>
    </row>
    <row r="1986" spans="2:2" x14ac:dyDescent="0.2">
      <c r="B1986"/>
    </row>
    <row r="1987" spans="2:2" x14ac:dyDescent="0.2">
      <c r="B1987"/>
    </row>
    <row r="1988" spans="2:2" x14ac:dyDescent="0.2">
      <c r="B1988"/>
    </row>
    <row r="1989" spans="2:2" x14ac:dyDescent="0.2">
      <c r="B1989"/>
    </row>
    <row r="1990" spans="2:2" x14ac:dyDescent="0.2">
      <c r="B1990"/>
    </row>
    <row r="1991" spans="2:2" x14ac:dyDescent="0.2">
      <c r="B1991"/>
    </row>
    <row r="1992" spans="2:2" x14ac:dyDescent="0.2">
      <c r="B1992"/>
    </row>
    <row r="1993" spans="2:2" x14ac:dyDescent="0.2">
      <c r="B1993"/>
    </row>
    <row r="1994" spans="2:2" x14ac:dyDescent="0.2">
      <c r="B1994"/>
    </row>
    <row r="1995" spans="2:2" x14ac:dyDescent="0.2">
      <c r="B1995"/>
    </row>
    <row r="1996" spans="2:2" x14ac:dyDescent="0.2">
      <c r="B1996"/>
    </row>
    <row r="1997" spans="2:2" x14ac:dyDescent="0.2">
      <c r="B1997"/>
    </row>
    <row r="1998" spans="2:2" x14ac:dyDescent="0.2">
      <c r="B1998"/>
    </row>
    <row r="1999" spans="2:2" x14ac:dyDescent="0.2">
      <c r="B1999"/>
    </row>
    <row r="2000" spans="2:2" x14ac:dyDescent="0.2">
      <c r="B2000"/>
    </row>
    <row r="2001" spans="2:2" x14ac:dyDescent="0.2">
      <c r="B2001"/>
    </row>
    <row r="2002" spans="2:2" x14ac:dyDescent="0.2">
      <c r="B2002"/>
    </row>
    <row r="2003" spans="2:2" x14ac:dyDescent="0.2">
      <c r="B2003"/>
    </row>
    <row r="2004" spans="2:2" x14ac:dyDescent="0.2">
      <c r="B2004"/>
    </row>
    <row r="2005" spans="2:2" x14ac:dyDescent="0.2">
      <c r="B2005"/>
    </row>
    <row r="2006" spans="2:2" x14ac:dyDescent="0.2">
      <c r="B2006"/>
    </row>
    <row r="2007" spans="2:2" x14ac:dyDescent="0.2">
      <c r="B2007"/>
    </row>
    <row r="2008" spans="2:2" x14ac:dyDescent="0.2">
      <c r="B2008"/>
    </row>
    <row r="2009" spans="2:2" x14ac:dyDescent="0.2">
      <c r="B2009"/>
    </row>
    <row r="2010" spans="2:2" x14ac:dyDescent="0.2">
      <c r="B2010"/>
    </row>
    <row r="2011" spans="2:2" x14ac:dyDescent="0.2">
      <c r="B2011"/>
    </row>
    <row r="2012" spans="2:2" x14ac:dyDescent="0.2">
      <c r="B2012"/>
    </row>
    <row r="2013" spans="2:2" x14ac:dyDescent="0.2">
      <c r="B2013"/>
    </row>
    <row r="2014" spans="2:2" x14ac:dyDescent="0.2">
      <c r="B2014"/>
    </row>
    <row r="2015" spans="2:2" x14ac:dyDescent="0.2">
      <c r="B2015"/>
    </row>
    <row r="2016" spans="2:2" x14ac:dyDescent="0.2">
      <c r="B2016"/>
    </row>
    <row r="2017" spans="2:2" x14ac:dyDescent="0.2">
      <c r="B2017"/>
    </row>
    <row r="2018" spans="2:2" x14ac:dyDescent="0.2">
      <c r="B2018"/>
    </row>
    <row r="2019" spans="2:2" x14ac:dyDescent="0.2">
      <c r="B2019"/>
    </row>
    <row r="2020" spans="2:2" x14ac:dyDescent="0.2">
      <c r="B2020"/>
    </row>
    <row r="2021" spans="2:2" x14ac:dyDescent="0.2">
      <c r="B2021"/>
    </row>
    <row r="2022" spans="2:2" x14ac:dyDescent="0.2">
      <c r="B2022"/>
    </row>
    <row r="2023" spans="2:2" x14ac:dyDescent="0.2">
      <c r="B2023"/>
    </row>
    <row r="2024" spans="2:2" x14ac:dyDescent="0.2">
      <c r="B2024"/>
    </row>
    <row r="2025" spans="2:2" x14ac:dyDescent="0.2">
      <c r="B2025"/>
    </row>
    <row r="2026" spans="2:2" x14ac:dyDescent="0.2">
      <c r="B2026"/>
    </row>
    <row r="2027" spans="2:2" x14ac:dyDescent="0.2">
      <c r="B2027"/>
    </row>
    <row r="2028" spans="2:2" x14ac:dyDescent="0.2">
      <c r="B2028"/>
    </row>
    <row r="2029" spans="2:2" x14ac:dyDescent="0.2">
      <c r="B2029"/>
    </row>
    <row r="2030" spans="2:2" x14ac:dyDescent="0.2">
      <c r="B2030"/>
    </row>
    <row r="2031" spans="2:2" x14ac:dyDescent="0.2">
      <c r="B2031"/>
    </row>
    <row r="2032" spans="2:2" x14ac:dyDescent="0.2">
      <c r="B2032"/>
    </row>
    <row r="2033" spans="2:2" x14ac:dyDescent="0.2">
      <c r="B2033"/>
    </row>
    <row r="2034" spans="2:2" x14ac:dyDescent="0.2">
      <c r="B2034"/>
    </row>
    <row r="2035" spans="2:2" x14ac:dyDescent="0.2">
      <c r="B2035"/>
    </row>
    <row r="2036" spans="2:2" x14ac:dyDescent="0.2">
      <c r="B2036"/>
    </row>
    <row r="2037" spans="2:2" x14ac:dyDescent="0.2">
      <c r="B2037"/>
    </row>
    <row r="2038" spans="2:2" x14ac:dyDescent="0.2">
      <c r="B2038"/>
    </row>
    <row r="2039" spans="2:2" x14ac:dyDescent="0.2">
      <c r="B2039"/>
    </row>
    <row r="2040" spans="2:2" x14ac:dyDescent="0.2">
      <c r="B2040"/>
    </row>
    <row r="2041" spans="2:2" x14ac:dyDescent="0.2">
      <c r="B2041"/>
    </row>
    <row r="2042" spans="2:2" x14ac:dyDescent="0.2">
      <c r="B2042"/>
    </row>
    <row r="2043" spans="2:2" x14ac:dyDescent="0.2">
      <c r="B2043"/>
    </row>
    <row r="2044" spans="2:2" x14ac:dyDescent="0.2">
      <c r="B2044"/>
    </row>
    <row r="2045" spans="2:2" x14ac:dyDescent="0.2">
      <c r="B2045"/>
    </row>
    <row r="2046" spans="2:2" x14ac:dyDescent="0.2">
      <c r="B2046"/>
    </row>
    <row r="2047" spans="2:2" x14ac:dyDescent="0.2">
      <c r="B2047"/>
    </row>
    <row r="2048" spans="2:2" x14ac:dyDescent="0.2">
      <c r="B2048"/>
    </row>
    <row r="2049" spans="2:2" x14ac:dyDescent="0.2">
      <c r="B2049"/>
    </row>
    <row r="2050" spans="2:2" x14ac:dyDescent="0.2">
      <c r="B2050"/>
    </row>
    <row r="2051" spans="2:2" x14ac:dyDescent="0.2">
      <c r="B2051"/>
    </row>
    <row r="2052" spans="2:2" x14ac:dyDescent="0.2">
      <c r="B2052"/>
    </row>
    <row r="2053" spans="2:2" x14ac:dyDescent="0.2">
      <c r="B2053"/>
    </row>
    <row r="2054" spans="2:2" x14ac:dyDescent="0.2">
      <c r="B2054"/>
    </row>
    <row r="2055" spans="2:2" x14ac:dyDescent="0.2">
      <c r="B2055"/>
    </row>
    <row r="2056" spans="2:2" x14ac:dyDescent="0.2">
      <c r="B2056"/>
    </row>
    <row r="2057" spans="2:2" x14ac:dyDescent="0.2">
      <c r="B2057"/>
    </row>
    <row r="2058" spans="2:2" x14ac:dyDescent="0.2">
      <c r="B2058"/>
    </row>
    <row r="2059" spans="2:2" x14ac:dyDescent="0.2">
      <c r="B2059"/>
    </row>
    <row r="2060" spans="2:2" x14ac:dyDescent="0.2">
      <c r="B2060"/>
    </row>
    <row r="2061" spans="2:2" x14ac:dyDescent="0.2">
      <c r="B2061"/>
    </row>
    <row r="2062" spans="2:2" x14ac:dyDescent="0.2">
      <c r="B2062"/>
    </row>
    <row r="2063" spans="2:2" x14ac:dyDescent="0.2">
      <c r="B2063"/>
    </row>
    <row r="2064" spans="2:2" x14ac:dyDescent="0.2">
      <c r="B2064"/>
    </row>
    <row r="2065" spans="2:2" x14ac:dyDescent="0.2">
      <c r="B2065"/>
    </row>
    <row r="2066" spans="2:2" x14ac:dyDescent="0.2">
      <c r="B2066"/>
    </row>
    <row r="2067" spans="2:2" x14ac:dyDescent="0.2">
      <c r="B2067"/>
    </row>
    <row r="2068" spans="2:2" x14ac:dyDescent="0.2">
      <c r="B2068"/>
    </row>
    <row r="2069" spans="2:2" x14ac:dyDescent="0.2">
      <c r="B2069"/>
    </row>
    <row r="2070" spans="2:2" x14ac:dyDescent="0.2">
      <c r="B2070"/>
    </row>
    <row r="2071" spans="2:2" x14ac:dyDescent="0.2">
      <c r="B2071"/>
    </row>
    <row r="2072" spans="2:2" x14ac:dyDescent="0.2">
      <c r="B2072"/>
    </row>
    <row r="2073" spans="2:2" x14ac:dyDescent="0.2">
      <c r="B2073"/>
    </row>
    <row r="2074" spans="2:2" x14ac:dyDescent="0.2">
      <c r="B2074"/>
    </row>
    <row r="2075" spans="2:2" x14ac:dyDescent="0.2">
      <c r="B2075"/>
    </row>
    <row r="2076" spans="2:2" x14ac:dyDescent="0.2">
      <c r="B2076"/>
    </row>
    <row r="2077" spans="2:2" x14ac:dyDescent="0.2">
      <c r="B2077"/>
    </row>
    <row r="2078" spans="2:2" x14ac:dyDescent="0.2">
      <c r="B2078"/>
    </row>
    <row r="2079" spans="2:2" x14ac:dyDescent="0.2">
      <c r="B2079"/>
    </row>
    <row r="2080" spans="2:2" x14ac:dyDescent="0.2">
      <c r="B2080"/>
    </row>
    <row r="2081" spans="2:2" x14ac:dyDescent="0.2">
      <c r="B2081"/>
    </row>
    <row r="2082" spans="2:2" x14ac:dyDescent="0.2">
      <c r="B2082"/>
    </row>
    <row r="2083" spans="2:2" x14ac:dyDescent="0.2">
      <c r="B2083"/>
    </row>
    <row r="2084" spans="2:2" x14ac:dyDescent="0.2">
      <c r="B2084"/>
    </row>
    <row r="2085" spans="2:2" x14ac:dyDescent="0.2">
      <c r="B2085"/>
    </row>
    <row r="2086" spans="2:2" x14ac:dyDescent="0.2">
      <c r="B2086"/>
    </row>
    <row r="2087" spans="2:2" x14ac:dyDescent="0.2">
      <c r="B2087"/>
    </row>
    <row r="2088" spans="2:2" x14ac:dyDescent="0.2">
      <c r="B2088"/>
    </row>
    <row r="2089" spans="2:2" x14ac:dyDescent="0.2">
      <c r="B2089"/>
    </row>
    <row r="2090" spans="2:2" x14ac:dyDescent="0.2">
      <c r="B2090"/>
    </row>
    <row r="2091" spans="2:2" x14ac:dyDescent="0.2">
      <c r="B2091"/>
    </row>
    <row r="2092" spans="2:2" x14ac:dyDescent="0.2">
      <c r="B2092"/>
    </row>
    <row r="2093" spans="2:2" x14ac:dyDescent="0.2">
      <c r="B2093"/>
    </row>
    <row r="2094" spans="2:2" x14ac:dyDescent="0.2">
      <c r="B2094"/>
    </row>
    <row r="2095" spans="2:2" x14ac:dyDescent="0.2">
      <c r="B2095"/>
    </row>
    <row r="2096" spans="2:2" x14ac:dyDescent="0.2">
      <c r="B2096"/>
    </row>
    <row r="2097" spans="2:2" x14ac:dyDescent="0.2">
      <c r="B2097"/>
    </row>
    <row r="2098" spans="2:2" x14ac:dyDescent="0.2">
      <c r="B2098"/>
    </row>
    <row r="2099" spans="2:2" x14ac:dyDescent="0.2">
      <c r="B2099"/>
    </row>
    <row r="2100" spans="2:2" x14ac:dyDescent="0.2">
      <c r="B2100"/>
    </row>
    <row r="2101" spans="2:2" x14ac:dyDescent="0.2">
      <c r="B2101"/>
    </row>
    <row r="2102" spans="2:2" x14ac:dyDescent="0.2">
      <c r="B2102"/>
    </row>
    <row r="2103" spans="2:2" x14ac:dyDescent="0.2">
      <c r="B2103"/>
    </row>
    <row r="2104" spans="2:2" x14ac:dyDescent="0.2">
      <c r="B2104"/>
    </row>
    <row r="2105" spans="2:2" x14ac:dyDescent="0.2">
      <c r="B2105"/>
    </row>
    <row r="2106" spans="2:2" x14ac:dyDescent="0.2">
      <c r="B2106"/>
    </row>
    <row r="2107" spans="2:2" x14ac:dyDescent="0.2">
      <c r="B2107"/>
    </row>
    <row r="2108" spans="2:2" x14ac:dyDescent="0.2">
      <c r="B2108"/>
    </row>
    <row r="2109" spans="2:2" x14ac:dyDescent="0.2">
      <c r="B2109"/>
    </row>
    <row r="2110" spans="2:2" x14ac:dyDescent="0.2">
      <c r="B2110"/>
    </row>
    <row r="2111" spans="2:2" x14ac:dyDescent="0.2">
      <c r="B2111"/>
    </row>
    <row r="2112" spans="2:2" x14ac:dyDescent="0.2">
      <c r="B2112"/>
    </row>
    <row r="2113" spans="2:2" x14ac:dyDescent="0.2">
      <c r="B2113"/>
    </row>
    <row r="2114" spans="2:2" x14ac:dyDescent="0.2">
      <c r="B2114"/>
    </row>
    <row r="2115" spans="2:2" x14ac:dyDescent="0.2">
      <c r="B2115"/>
    </row>
    <row r="2116" spans="2:2" x14ac:dyDescent="0.2">
      <c r="B2116"/>
    </row>
    <row r="2117" spans="2:2" x14ac:dyDescent="0.2">
      <c r="B2117"/>
    </row>
    <row r="2118" spans="2:2" x14ac:dyDescent="0.2">
      <c r="B2118"/>
    </row>
    <row r="2119" spans="2:2" x14ac:dyDescent="0.2">
      <c r="B2119"/>
    </row>
    <row r="2120" spans="2:2" x14ac:dyDescent="0.2">
      <c r="B2120"/>
    </row>
    <row r="2121" spans="2:2" x14ac:dyDescent="0.2">
      <c r="B2121"/>
    </row>
    <row r="2122" spans="2:2" x14ac:dyDescent="0.2">
      <c r="B2122"/>
    </row>
    <row r="2123" spans="2:2" x14ac:dyDescent="0.2">
      <c r="B2123"/>
    </row>
    <row r="2124" spans="2:2" x14ac:dyDescent="0.2">
      <c r="B2124"/>
    </row>
    <row r="2125" spans="2:2" x14ac:dyDescent="0.2">
      <c r="B2125"/>
    </row>
    <row r="2126" spans="2:2" x14ac:dyDescent="0.2">
      <c r="B2126"/>
    </row>
    <row r="2127" spans="2:2" x14ac:dyDescent="0.2">
      <c r="B2127"/>
    </row>
    <row r="2128" spans="2:2" x14ac:dyDescent="0.2">
      <c r="B2128"/>
    </row>
    <row r="2129" spans="2:2" x14ac:dyDescent="0.2">
      <c r="B2129"/>
    </row>
    <row r="2130" spans="2:2" x14ac:dyDescent="0.2">
      <c r="B2130"/>
    </row>
    <row r="2131" spans="2:2" x14ac:dyDescent="0.2">
      <c r="B2131"/>
    </row>
    <row r="2132" spans="2:2" x14ac:dyDescent="0.2">
      <c r="B2132"/>
    </row>
    <row r="2133" spans="2:2" x14ac:dyDescent="0.2">
      <c r="B2133"/>
    </row>
    <row r="2134" spans="2:2" x14ac:dyDescent="0.2">
      <c r="B2134"/>
    </row>
    <row r="2135" spans="2:2" x14ac:dyDescent="0.2">
      <c r="B2135"/>
    </row>
    <row r="2136" spans="2:2" x14ac:dyDescent="0.2">
      <c r="B2136"/>
    </row>
    <row r="2137" spans="2:2" x14ac:dyDescent="0.2">
      <c r="B2137"/>
    </row>
    <row r="2138" spans="2:2" x14ac:dyDescent="0.2">
      <c r="B2138"/>
    </row>
    <row r="2139" spans="2:2" x14ac:dyDescent="0.2">
      <c r="B2139"/>
    </row>
    <row r="2140" spans="2:2" x14ac:dyDescent="0.2">
      <c r="B2140"/>
    </row>
    <row r="2141" spans="2:2" x14ac:dyDescent="0.2">
      <c r="B2141"/>
    </row>
    <row r="2142" spans="2:2" x14ac:dyDescent="0.2">
      <c r="B2142"/>
    </row>
    <row r="2143" spans="2:2" x14ac:dyDescent="0.2">
      <c r="B2143"/>
    </row>
    <row r="2144" spans="2:2" x14ac:dyDescent="0.2">
      <c r="B2144"/>
    </row>
    <row r="2145" spans="2:2" x14ac:dyDescent="0.2">
      <c r="B2145"/>
    </row>
    <row r="2146" spans="2:2" x14ac:dyDescent="0.2">
      <c r="B2146"/>
    </row>
    <row r="2147" spans="2:2" x14ac:dyDescent="0.2">
      <c r="B2147"/>
    </row>
    <row r="2148" spans="2:2" x14ac:dyDescent="0.2">
      <c r="B2148"/>
    </row>
    <row r="2149" spans="2:2" x14ac:dyDescent="0.2">
      <c r="B2149"/>
    </row>
    <row r="2150" spans="2:2" x14ac:dyDescent="0.2">
      <c r="B2150"/>
    </row>
    <row r="2151" spans="2:2" x14ac:dyDescent="0.2">
      <c r="B2151"/>
    </row>
    <row r="2152" spans="2:2" x14ac:dyDescent="0.2">
      <c r="B2152"/>
    </row>
    <row r="2153" spans="2:2" x14ac:dyDescent="0.2">
      <c r="B2153"/>
    </row>
    <row r="2154" spans="2:2" x14ac:dyDescent="0.2">
      <c r="B2154"/>
    </row>
    <row r="2155" spans="2:2" x14ac:dyDescent="0.2">
      <c r="B2155"/>
    </row>
    <row r="2156" spans="2:2" x14ac:dyDescent="0.2">
      <c r="B2156"/>
    </row>
    <row r="2157" spans="2:2" x14ac:dyDescent="0.2">
      <c r="B2157"/>
    </row>
    <row r="2158" spans="2:2" x14ac:dyDescent="0.2">
      <c r="B2158"/>
    </row>
    <row r="2159" spans="2:2" x14ac:dyDescent="0.2">
      <c r="B2159"/>
    </row>
    <row r="2160" spans="2:2" x14ac:dyDescent="0.2">
      <c r="B2160"/>
    </row>
    <row r="2161" spans="2:2" x14ac:dyDescent="0.2">
      <c r="B2161"/>
    </row>
    <row r="2162" spans="2:2" x14ac:dyDescent="0.2">
      <c r="B2162"/>
    </row>
    <row r="2163" spans="2:2" x14ac:dyDescent="0.2">
      <c r="B2163"/>
    </row>
    <row r="2164" spans="2:2" x14ac:dyDescent="0.2">
      <c r="B2164"/>
    </row>
    <row r="2165" spans="2:2" x14ac:dyDescent="0.2">
      <c r="B2165"/>
    </row>
    <row r="2166" spans="2:2" x14ac:dyDescent="0.2">
      <c r="B2166"/>
    </row>
    <row r="2167" spans="2:2" x14ac:dyDescent="0.2">
      <c r="B2167"/>
    </row>
    <row r="2168" spans="2:2" x14ac:dyDescent="0.2">
      <c r="B2168"/>
    </row>
    <row r="2169" spans="2:2" x14ac:dyDescent="0.2">
      <c r="B2169"/>
    </row>
    <row r="2170" spans="2:2" x14ac:dyDescent="0.2">
      <c r="B2170"/>
    </row>
    <row r="2171" spans="2:2" x14ac:dyDescent="0.2">
      <c r="B2171"/>
    </row>
    <row r="2172" spans="2:2" x14ac:dyDescent="0.2">
      <c r="B2172"/>
    </row>
    <row r="2173" spans="2:2" x14ac:dyDescent="0.2">
      <c r="B2173"/>
    </row>
    <row r="2174" spans="2:2" x14ac:dyDescent="0.2">
      <c r="B2174"/>
    </row>
    <row r="2175" spans="2:2" x14ac:dyDescent="0.2">
      <c r="B2175"/>
    </row>
    <row r="2176" spans="2:2" x14ac:dyDescent="0.2">
      <c r="B2176"/>
    </row>
    <row r="2177" spans="2:2" x14ac:dyDescent="0.2">
      <c r="B2177"/>
    </row>
    <row r="2178" spans="2:2" x14ac:dyDescent="0.2">
      <c r="B2178"/>
    </row>
    <row r="2179" spans="2:2" x14ac:dyDescent="0.2">
      <c r="B2179"/>
    </row>
    <row r="2180" spans="2:2" x14ac:dyDescent="0.2">
      <c r="B2180"/>
    </row>
    <row r="2181" spans="2:2" x14ac:dyDescent="0.2">
      <c r="B2181"/>
    </row>
    <row r="2182" spans="2:2" x14ac:dyDescent="0.2">
      <c r="B2182"/>
    </row>
    <row r="2183" spans="2:2" x14ac:dyDescent="0.2">
      <c r="B2183"/>
    </row>
    <row r="2184" spans="2:2" x14ac:dyDescent="0.2">
      <c r="B2184"/>
    </row>
    <row r="2185" spans="2:2" x14ac:dyDescent="0.2">
      <c r="B2185"/>
    </row>
    <row r="2186" spans="2:2" x14ac:dyDescent="0.2">
      <c r="B2186"/>
    </row>
    <row r="2187" spans="2:2" x14ac:dyDescent="0.2">
      <c r="B2187"/>
    </row>
    <row r="2188" spans="2:2" x14ac:dyDescent="0.2">
      <c r="B2188"/>
    </row>
    <row r="2189" spans="2:2" x14ac:dyDescent="0.2">
      <c r="B2189"/>
    </row>
    <row r="2190" spans="2:2" x14ac:dyDescent="0.2">
      <c r="B2190"/>
    </row>
    <row r="2191" spans="2:2" x14ac:dyDescent="0.2">
      <c r="B2191"/>
    </row>
    <row r="2192" spans="2:2" x14ac:dyDescent="0.2">
      <c r="B2192"/>
    </row>
    <row r="2193" spans="2:2" x14ac:dyDescent="0.2">
      <c r="B2193"/>
    </row>
    <row r="2194" spans="2:2" x14ac:dyDescent="0.2">
      <c r="B2194"/>
    </row>
    <row r="2195" spans="2:2" x14ac:dyDescent="0.2">
      <c r="B2195"/>
    </row>
    <row r="2196" spans="2:2" x14ac:dyDescent="0.2">
      <c r="B2196"/>
    </row>
    <row r="2197" spans="2:2" x14ac:dyDescent="0.2">
      <c r="B2197"/>
    </row>
    <row r="2198" spans="2:2" x14ac:dyDescent="0.2">
      <c r="B2198"/>
    </row>
    <row r="2199" spans="2:2" x14ac:dyDescent="0.2">
      <c r="B2199"/>
    </row>
    <row r="2200" spans="2:2" x14ac:dyDescent="0.2">
      <c r="B2200"/>
    </row>
    <row r="2201" spans="2:2" x14ac:dyDescent="0.2">
      <c r="B2201"/>
    </row>
    <row r="2202" spans="2:2" x14ac:dyDescent="0.2">
      <c r="B2202"/>
    </row>
    <row r="2203" spans="2:2" x14ac:dyDescent="0.2">
      <c r="B2203"/>
    </row>
    <row r="2204" spans="2:2" x14ac:dyDescent="0.2">
      <c r="B2204"/>
    </row>
    <row r="2205" spans="2:2" x14ac:dyDescent="0.2">
      <c r="B2205"/>
    </row>
    <row r="2206" spans="2:2" x14ac:dyDescent="0.2">
      <c r="B2206"/>
    </row>
    <row r="2207" spans="2:2" x14ac:dyDescent="0.2">
      <c r="B2207"/>
    </row>
    <row r="2208" spans="2:2" x14ac:dyDescent="0.2">
      <c r="B2208"/>
    </row>
    <row r="2209" spans="2:2" x14ac:dyDescent="0.2">
      <c r="B2209"/>
    </row>
    <row r="2210" spans="2:2" x14ac:dyDescent="0.2">
      <c r="B2210"/>
    </row>
    <row r="2211" spans="2:2" x14ac:dyDescent="0.2">
      <c r="B2211"/>
    </row>
    <row r="2212" spans="2:2" x14ac:dyDescent="0.2">
      <c r="B2212"/>
    </row>
    <row r="2213" spans="2:2" x14ac:dyDescent="0.2">
      <c r="B2213"/>
    </row>
    <row r="2214" spans="2:2" x14ac:dyDescent="0.2">
      <c r="B2214"/>
    </row>
    <row r="2215" spans="2:2" x14ac:dyDescent="0.2">
      <c r="B2215"/>
    </row>
    <row r="2216" spans="2:2" x14ac:dyDescent="0.2">
      <c r="B2216"/>
    </row>
    <row r="2217" spans="2:2" x14ac:dyDescent="0.2">
      <c r="B2217"/>
    </row>
    <row r="2218" spans="2:2" x14ac:dyDescent="0.2">
      <c r="B2218"/>
    </row>
    <row r="2219" spans="2:2" x14ac:dyDescent="0.2">
      <c r="B2219"/>
    </row>
    <row r="2220" spans="2:2" x14ac:dyDescent="0.2">
      <c r="B2220"/>
    </row>
    <row r="2221" spans="2:2" x14ac:dyDescent="0.2">
      <c r="B2221"/>
    </row>
    <row r="2222" spans="2:2" x14ac:dyDescent="0.2">
      <c r="B2222"/>
    </row>
    <row r="2223" spans="2:2" x14ac:dyDescent="0.2">
      <c r="B2223"/>
    </row>
    <row r="2224" spans="2:2" x14ac:dyDescent="0.2">
      <c r="B2224"/>
    </row>
    <row r="2225" spans="2:2" x14ac:dyDescent="0.2">
      <c r="B2225"/>
    </row>
    <row r="2226" spans="2:2" x14ac:dyDescent="0.2">
      <c r="B2226"/>
    </row>
    <row r="2227" spans="2:2" x14ac:dyDescent="0.2">
      <c r="B2227"/>
    </row>
    <row r="2228" spans="2:2" x14ac:dyDescent="0.2">
      <c r="B2228"/>
    </row>
    <row r="2229" spans="2:2" x14ac:dyDescent="0.2">
      <c r="B2229"/>
    </row>
    <row r="2230" spans="2:2" x14ac:dyDescent="0.2">
      <c r="B2230"/>
    </row>
    <row r="2231" spans="2:2" x14ac:dyDescent="0.2">
      <c r="B2231"/>
    </row>
    <row r="2232" spans="2:2" x14ac:dyDescent="0.2">
      <c r="B2232"/>
    </row>
    <row r="2233" spans="2:2" x14ac:dyDescent="0.2">
      <c r="B2233"/>
    </row>
    <row r="2234" spans="2:2" x14ac:dyDescent="0.2">
      <c r="B2234"/>
    </row>
    <row r="2235" spans="2:2" x14ac:dyDescent="0.2">
      <c r="B2235"/>
    </row>
    <row r="2236" spans="2:2" x14ac:dyDescent="0.2">
      <c r="B2236"/>
    </row>
    <row r="2237" spans="2:2" x14ac:dyDescent="0.2">
      <c r="B2237"/>
    </row>
    <row r="2238" spans="2:2" x14ac:dyDescent="0.2">
      <c r="B2238"/>
    </row>
    <row r="2239" spans="2:2" x14ac:dyDescent="0.2">
      <c r="B2239"/>
    </row>
    <row r="2240" spans="2:2" x14ac:dyDescent="0.2">
      <c r="B2240"/>
    </row>
    <row r="2241" spans="2:2" x14ac:dyDescent="0.2">
      <c r="B2241"/>
    </row>
    <row r="2242" spans="2:2" x14ac:dyDescent="0.2">
      <c r="B2242"/>
    </row>
    <row r="2243" spans="2:2" x14ac:dyDescent="0.2">
      <c r="B2243"/>
    </row>
    <row r="2244" spans="2:2" x14ac:dyDescent="0.2">
      <c r="B2244"/>
    </row>
    <row r="2245" spans="2:2" x14ac:dyDescent="0.2">
      <c r="B2245"/>
    </row>
    <row r="2246" spans="2:2" x14ac:dyDescent="0.2">
      <c r="B2246"/>
    </row>
    <row r="2247" spans="2:2" x14ac:dyDescent="0.2">
      <c r="B2247"/>
    </row>
    <row r="2248" spans="2:2" x14ac:dyDescent="0.2">
      <c r="B2248"/>
    </row>
    <row r="2249" spans="2:2" x14ac:dyDescent="0.2">
      <c r="B2249"/>
    </row>
    <row r="2250" spans="2:2" x14ac:dyDescent="0.2">
      <c r="B2250"/>
    </row>
    <row r="2251" spans="2:2" x14ac:dyDescent="0.2">
      <c r="B2251"/>
    </row>
    <row r="2252" spans="2:2" x14ac:dyDescent="0.2">
      <c r="B2252"/>
    </row>
    <row r="2253" spans="2:2" x14ac:dyDescent="0.2">
      <c r="B2253"/>
    </row>
    <row r="2254" spans="2:2" x14ac:dyDescent="0.2">
      <c r="B2254"/>
    </row>
    <row r="2255" spans="2:2" x14ac:dyDescent="0.2">
      <c r="B2255"/>
    </row>
    <row r="2256" spans="2:2" x14ac:dyDescent="0.2">
      <c r="B2256"/>
    </row>
    <row r="2257" spans="2:2" x14ac:dyDescent="0.2">
      <c r="B2257"/>
    </row>
    <row r="2258" spans="2:2" x14ac:dyDescent="0.2">
      <c r="B2258"/>
    </row>
    <row r="2259" spans="2:2" x14ac:dyDescent="0.2">
      <c r="B2259"/>
    </row>
    <row r="2260" spans="2:2" x14ac:dyDescent="0.2">
      <c r="B2260"/>
    </row>
    <row r="2261" spans="2:2" x14ac:dyDescent="0.2">
      <c r="B2261"/>
    </row>
    <row r="2262" spans="2:2" x14ac:dyDescent="0.2">
      <c r="B2262"/>
    </row>
    <row r="2263" spans="2:2" x14ac:dyDescent="0.2">
      <c r="B2263"/>
    </row>
    <row r="2264" spans="2:2" x14ac:dyDescent="0.2">
      <c r="B2264"/>
    </row>
    <row r="2265" spans="2:2" x14ac:dyDescent="0.2">
      <c r="B2265"/>
    </row>
    <row r="2266" spans="2:2" x14ac:dyDescent="0.2">
      <c r="B2266"/>
    </row>
    <row r="2267" spans="2:2" x14ac:dyDescent="0.2">
      <c r="B2267"/>
    </row>
    <row r="2268" spans="2:2" x14ac:dyDescent="0.2">
      <c r="B2268"/>
    </row>
    <row r="2269" spans="2:2" x14ac:dyDescent="0.2">
      <c r="B2269"/>
    </row>
    <row r="2270" spans="2:2" x14ac:dyDescent="0.2">
      <c r="B2270"/>
    </row>
    <row r="2271" spans="2:2" x14ac:dyDescent="0.2">
      <c r="B2271"/>
    </row>
    <row r="2272" spans="2:2" x14ac:dyDescent="0.2">
      <c r="B2272"/>
    </row>
    <row r="2273" spans="2:2" x14ac:dyDescent="0.2">
      <c r="B2273"/>
    </row>
    <row r="2274" spans="2:2" x14ac:dyDescent="0.2">
      <c r="B2274"/>
    </row>
    <row r="2275" spans="2:2" x14ac:dyDescent="0.2">
      <c r="B2275"/>
    </row>
    <row r="2276" spans="2:2" x14ac:dyDescent="0.2">
      <c r="B2276"/>
    </row>
    <row r="2277" spans="2:2" x14ac:dyDescent="0.2">
      <c r="B2277"/>
    </row>
    <row r="2278" spans="2:2" x14ac:dyDescent="0.2">
      <c r="B2278"/>
    </row>
    <row r="2279" spans="2:2" x14ac:dyDescent="0.2">
      <c r="B2279"/>
    </row>
    <row r="2280" spans="2:2" x14ac:dyDescent="0.2">
      <c r="B2280"/>
    </row>
    <row r="2281" spans="2:2" x14ac:dyDescent="0.2">
      <c r="B2281"/>
    </row>
    <row r="2282" spans="2:2" x14ac:dyDescent="0.2">
      <c r="B2282"/>
    </row>
    <row r="2283" spans="2:2" x14ac:dyDescent="0.2">
      <c r="B2283"/>
    </row>
    <row r="2284" spans="2:2" x14ac:dyDescent="0.2">
      <c r="B2284"/>
    </row>
    <row r="2285" spans="2:2" x14ac:dyDescent="0.2">
      <c r="B2285"/>
    </row>
    <row r="2286" spans="2:2" x14ac:dyDescent="0.2">
      <c r="B2286"/>
    </row>
    <row r="2287" spans="2:2" x14ac:dyDescent="0.2">
      <c r="B2287"/>
    </row>
    <row r="2288" spans="2:2" x14ac:dyDescent="0.2">
      <c r="B2288"/>
    </row>
    <row r="2289" spans="2:2" x14ac:dyDescent="0.2">
      <c r="B2289"/>
    </row>
    <row r="2290" spans="2:2" x14ac:dyDescent="0.2">
      <c r="B2290"/>
    </row>
    <row r="2291" spans="2:2" x14ac:dyDescent="0.2">
      <c r="B2291"/>
    </row>
    <row r="2292" spans="2:2" x14ac:dyDescent="0.2">
      <c r="B2292"/>
    </row>
    <row r="2293" spans="2:2" x14ac:dyDescent="0.2">
      <c r="B2293"/>
    </row>
    <row r="2294" spans="2:2" x14ac:dyDescent="0.2">
      <c r="B2294"/>
    </row>
    <row r="2295" spans="2:2" x14ac:dyDescent="0.2">
      <c r="B2295"/>
    </row>
    <row r="2296" spans="2:2" x14ac:dyDescent="0.2">
      <c r="B2296"/>
    </row>
    <row r="2297" spans="2:2" x14ac:dyDescent="0.2">
      <c r="B2297"/>
    </row>
    <row r="2298" spans="2:2" x14ac:dyDescent="0.2">
      <c r="B2298"/>
    </row>
    <row r="2299" spans="2:2" x14ac:dyDescent="0.2">
      <c r="B2299"/>
    </row>
    <row r="2300" spans="2:2" x14ac:dyDescent="0.2">
      <c r="B2300"/>
    </row>
    <row r="2301" spans="2:2" x14ac:dyDescent="0.2">
      <c r="B2301"/>
    </row>
    <row r="2302" spans="2:2" x14ac:dyDescent="0.2">
      <c r="B2302"/>
    </row>
    <row r="2303" spans="2:2" x14ac:dyDescent="0.2">
      <c r="B2303"/>
    </row>
    <row r="2304" spans="2:2" x14ac:dyDescent="0.2">
      <c r="B2304"/>
    </row>
    <row r="2305" spans="2:2" x14ac:dyDescent="0.2">
      <c r="B2305"/>
    </row>
    <row r="2306" spans="2:2" x14ac:dyDescent="0.2">
      <c r="B2306"/>
    </row>
    <row r="2307" spans="2:2" x14ac:dyDescent="0.2">
      <c r="B2307"/>
    </row>
    <row r="2308" spans="2:2" x14ac:dyDescent="0.2">
      <c r="B2308"/>
    </row>
    <row r="2309" spans="2:2" x14ac:dyDescent="0.2">
      <c r="B2309"/>
    </row>
    <row r="2310" spans="2:2" x14ac:dyDescent="0.2">
      <c r="B2310"/>
    </row>
    <row r="2311" spans="2:2" x14ac:dyDescent="0.2">
      <c r="B2311"/>
    </row>
    <row r="2312" spans="2:2" x14ac:dyDescent="0.2">
      <c r="B2312"/>
    </row>
    <row r="2313" spans="2:2" x14ac:dyDescent="0.2">
      <c r="B2313"/>
    </row>
    <row r="2314" spans="2:2" x14ac:dyDescent="0.2">
      <c r="B2314"/>
    </row>
    <row r="2315" spans="2:2" x14ac:dyDescent="0.2">
      <c r="B2315"/>
    </row>
    <row r="2316" spans="2:2" x14ac:dyDescent="0.2">
      <c r="B2316"/>
    </row>
    <row r="2317" spans="2:2" x14ac:dyDescent="0.2">
      <c r="B2317"/>
    </row>
    <row r="2318" spans="2:2" x14ac:dyDescent="0.2">
      <c r="B2318"/>
    </row>
    <row r="2319" spans="2:2" x14ac:dyDescent="0.2">
      <c r="B2319"/>
    </row>
    <row r="2320" spans="2:2" x14ac:dyDescent="0.2">
      <c r="B2320"/>
    </row>
    <row r="2321" spans="2:2" x14ac:dyDescent="0.2">
      <c r="B2321"/>
    </row>
    <row r="2322" spans="2:2" x14ac:dyDescent="0.2">
      <c r="B2322"/>
    </row>
    <row r="2323" spans="2:2" x14ac:dyDescent="0.2">
      <c r="B2323"/>
    </row>
    <row r="2324" spans="2:2" x14ac:dyDescent="0.2">
      <c r="B2324"/>
    </row>
    <row r="2325" spans="2:2" x14ac:dyDescent="0.2">
      <c r="B2325"/>
    </row>
    <row r="2326" spans="2:2" x14ac:dyDescent="0.2">
      <c r="B2326"/>
    </row>
    <row r="2327" spans="2:2" x14ac:dyDescent="0.2">
      <c r="B2327"/>
    </row>
    <row r="2328" spans="2:2" x14ac:dyDescent="0.2">
      <c r="B2328"/>
    </row>
    <row r="2329" spans="2:2" x14ac:dyDescent="0.2">
      <c r="B2329"/>
    </row>
    <row r="2330" spans="2:2" x14ac:dyDescent="0.2">
      <c r="B2330"/>
    </row>
    <row r="2331" spans="2:2" x14ac:dyDescent="0.2">
      <c r="B2331"/>
    </row>
    <row r="2332" spans="2:2" x14ac:dyDescent="0.2">
      <c r="B2332"/>
    </row>
    <row r="2333" spans="2:2" x14ac:dyDescent="0.2">
      <c r="B2333"/>
    </row>
    <row r="2334" spans="2:2" x14ac:dyDescent="0.2">
      <c r="B2334"/>
    </row>
    <row r="2335" spans="2:2" x14ac:dyDescent="0.2">
      <c r="B2335"/>
    </row>
    <row r="2336" spans="2:2" x14ac:dyDescent="0.2">
      <c r="B2336"/>
    </row>
    <row r="2337" spans="2:2" x14ac:dyDescent="0.2">
      <c r="B2337"/>
    </row>
    <row r="2338" spans="2:2" x14ac:dyDescent="0.2">
      <c r="B2338"/>
    </row>
    <row r="2339" spans="2:2" x14ac:dyDescent="0.2">
      <c r="B2339"/>
    </row>
    <row r="2340" spans="2:2" x14ac:dyDescent="0.2">
      <c r="B2340"/>
    </row>
    <row r="2341" spans="2:2" x14ac:dyDescent="0.2">
      <c r="B2341"/>
    </row>
    <row r="2342" spans="2:2" x14ac:dyDescent="0.2">
      <c r="B2342"/>
    </row>
    <row r="2343" spans="2:2" x14ac:dyDescent="0.2">
      <c r="B2343"/>
    </row>
    <row r="2344" spans="2:2" x14ac:dyDescent="0.2">
      <c r="B2344"/>
    </row>
    <row r="2345" spans="2:2" x14ac:dyDescent="0.2">
      <c r="B2345"/>
    </row>
    <row r="2346" spans="2:2" x14ac:dyDescent="0.2">
      <c r="B2346"/>
    </row>
    <row r="2347" spans="2:2" x14ac:dyDescent="0.2">
      <c r="B2347"/>
    </row>
    <row r="2348" spans="2:2" x14ac:dyDescent="0.2">
      <c r="B2348"/>
    </row>
    <row r="2349" spans="2:2" x14ac:dyDescent="0.2">
      <c r="B2349"/>
    </row>
    <row r="2350" spans="2:2" x14ac:dyDescent="0.2">
      <c r="B2350"/>
    </row>
    <row r="2351" spans="2:2" x14ac:dyDescent="0.2">
      <c r="B2351"/>
    </row>
    <row r="2352" spans="2:2" x14ac:dyDescent="0.2">
      <c r="B2352"/>
    </row>
    <row r="2353" spans="2:2" x14ac:dyDescent="0.2">
      <c r="B2353"/>
    </row>
    <row r="2354" spans="2:2" x14ac:dyDescent="0.2">
      <c r="B2354"/>
    </row>
    <row r="2355" spans="2:2" x14ac:dyDescent="0.2">
      <c r="B2355"/>
    </row>
    <row r="2356" spans="2:2" x14ac:dyDescent="0.2">
      <c r="B2356"/>
    </row>
    <row r="2357" spans="2:2" x14ac:dyDescent="0.2">
      <c r="B2357"/>
    </row>
    <row r="2358" spans="2:2" x14ac:dyDescent="0.2">
      <c r="B2358"/>
    </row>
    <row r="2359" spans="2:2" x14ac:dyDescent="0.2">
      <c r="B2359"/>
    </row>
    <row r="2360" spans="2:2" x14ac:dyDescent="0.2">
      <c r="B2360"/>
    </row>
    <row r="2361" spans="2:2" x14ac:dyDescent="0.2">
      <c r="B2361"/>
    </row>
    <row r="2362" spans="2:2" x14ac:dyDescent="0.2">
      <c r="B2362"/>
    </row>
    <row r="2363" spans="2:2" x14ac:dyDescent="0.2">
      <c r="B2363"/>
    </row>
    <row r="2364" spans="2:2" x14ac:dyDescent="0.2">
      <c r="B2364"/>
    </row>
    <row r="2365" spans="2:2" x14ac:dyDescent="0.2">
      <c r="B2365"/>
    </row>
    <row r="2366" spans="2:2" x14ac:dyDescent="0.2">
      <c r="B2366"/>
    </row>
    <row r="2367" spans="2:2" x14ac:dyDescent="0.2">
      <c r="B2367"/>
    </row>
    <row r="2368" spans="2:2" x14ac:dyDescent="0.2">
      <c r="B2368"/>
    </row>
    <row r="2369" spans="2:2" x14ac:dyDescent="0.2">
      <c r="B2369"/>
    </row>
    <row r="2370" spans="2:2" x14ac:dyDescent="0.2">
      <c r="B2370"/>
    </row>
    <row r="2371" spans="2:2" x14ac:dyDescent="0.2">
      <c r="B2371"/>
    </row>
    <row r="2372" spans="2:2" x14ac:dyDescent="0.2">
      <c r="B2372"/>
    </row>
    <row r="2373" spans="2:2" x14ac:dyDescent="0.2">
      <c r="B2373"/>
    </row>
    <row r="2374" spans="2:2" x14ac:dyDescent="0.2">
      <c r="B2374"/>
    </row>
    <row r="2375" spans="2:2" x14ac:dyDescent="0.2">
      <c r="B2375"/>
    </row>
    <row r="2376" spans="2:2" x14ac:dyDescent="0.2">
      <c r="B2376"/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75"/>
  <sheetViews>
    <sheetView workbookViewId="0">
      <pane xSplit="3" ySplit="7" topLeftCell="D28" activePane="bottomRight" state="frozenSplit"/>
      <selection pane="topRight" activeCell="C1" sqref="C1"/>
      <selection pane="bottomLeft" activeCell="A8" sqref="A8"/>
      <selection pane="bottomRight" activeCell="I41" sqref="I41"/>
    </sheetView>
  </sheetViews>
  <sheetFormatPr defaultColWidth="8.85546875" defaultRowHeight="12.75" x14ac:dyDescent="0.2"/>
  <cols>
    <col min="2" max="2" width="11.85546875" style="3" customWidth="1"/>
    <col min="3" max="3" width="10" customWidth="1"/>
    <col min="4" max="4" width="11.7109375" customWidth="1"/>
    <col min="5" max="5" width="6.7109375" customWidth="1"/>
    <col min="6" max="6" width="4.140625" customWidth="1"/>
    <col min="7" max="7" width="4.42578125" customWidth="1"/>
    <col min="8" max="8" width="4.28515625" customWidth="1"/>
    <col min="9" max="10" width="4" customWidth="1"/>
    <col min="11" max="11" width="3.85546875" customWidth="1"/>
    <col min="12" max="12" width="5.7109375" customWidth="1"/>
    <col min="13" max="13" width="6.42578125" customWidth="1"/>
    <col min="14" max="14" width="4.7109375" customWidth="1"/>
    <col min="15" max="16" width="5.28515625" customWidth="1"/>
    <col min="17" max="19" width="6.28515625" customWidth="1"/>
    <col min="20" max="20" width="8.42578125" customWidth="1"/>
    <col min="21" max="21" width="9.85546875" customWidth="1"/>
    <col min="22" max="24" width="5.140625" customWidth="1"/>
    <col min="25" max="25" width="8.85546875" customWidth="1"/>
    <col min="26" max="26" width="14.140625" bestFit="1" customWidth="1"/>
    <col min="27" max="27" width="25.42578125" customWidth="1"/>
  </cols>
  <sheetData>
    <row r="1" spans="1:26" ht="12.75" customHeight="1" x14ac:dyDescent="0.2">
      <c r="B1" s="13" t="s">
        <v>0</v>
      </c>
      <c r="F1" s="11" t="s">
        <v>1</v>
      </c>
      <c r="G1" s="8"/>
      <c r="H1" s="7"/>
    </row>
    <row r="2" spans="1:26" x14ac:dyDescent="0.2">
      <c r="B2" s="3" t="s">
        <v>2</v>
      </c>
      <c r="G2" s="8"/>
      <c r="H2" s="7"/>
    </row>
    <row r="3" spans="1:26" x14ac:dyDescent="0.2">
      <c r="B3" s="3" t="s">
        <v>3</v>
      </c>
      <c r="G3" s="8"/>
      <c r="H3" s="7"/>
    </row>
    <row r="4" spans="1:26" x14ac:dyDescent="0.2">
      <c r="B4" s="3" t="s">
        <v>4</v>
      </c>
      <c r="G4" s="8"/>
      <c r="H4" s="7"/>
    </row>
    <row r="5" spans="1:26" x14ac:dyDescent="0.2">
      <c r="F5" s="11" t="s">
        <v>5</v>
      </c>
      <c r="V5" s="11" t="s">
        <v>6</v>
      </c>
      <c r="W5" s="11"/>
      <c r="X5" s="11"/>
    </row>
    <row r="6" spans="1:26" x14ac:dyDescent="0.2">
      <c r="G6" s="11" t="s">
        <v>7</v>
      </c>
    </row>
    <row r="7" spans="1:26" ht="111.75" customHeight="1" x14ac:dyDescent="0.2">
      <c r="A7" t="s">
        <v>54</v>
      </c>
      <c r="B7" s="6" t="s">
        <v>8</v>
      </c>
      <c r="C7" s="5" t="s">
        <v>9</v>
      </c>
      <c r="D7" s="4" t="s">
        <v>10</v>
      </c>
      <c r="E7" s="5" t="s">
        <v>11</v>
      </c>
      <c r="F7" s="12" t="s">
        <v>12</v>
      </c>
      <c r="G7" s="12" t="s">
        <v>13</v>
      </c>
      <c r="H7" s="12" t="s">
        <v>14</v>
      </c>
      <c r="I7" s="12" t="s">
        <v>15</v>
      </c>
      <c r="J7" s="12" t="s">
        <v>16</v>
      </c>
      <c r="K7" s="4" t="s">
        <v>17</v>
      </c>
      <c r="L7" s="4" t="s">
        <v>52</v>
      </c>
      <c r="M7" s="4" t="s">
        <v>62</v>
      </c>
      <c r="N7" s="12" t="s">
        <v>18</v>
      </c>
      <c r="O7" s="12" t="s">
        <v>44</v>
      </c>
      <c r="P7" s="12" t="s">
        <v>26</v>
      </c>
      <c r="Q7" s="12" t="s">
        <v>47</v>
      </c>
      <c r="R7" s="12" t="s">
        <v>69</v>
      </c>
      <c r="S7" s="12" t="s">
        <v>77</v>
      </c>
      <c r="T7" s="4" t="s">
        <v>19</v>
      </c>
      <c r="U7" s="4" t="s">
        <v>20</v>
      </c>
      <c r="V7" s="12" t="s">
        <v>27</v>
      </c>
      <c r="W7" s="12" t="s">
        <v>28</v>
      </c>
      <c r="X7" s="12" t="s">
        <v>29</v>
      </c>
      <c r="Y7" s="11" t="s">
        <v>21</v>
      </c>
      <c r="Z7" s="10" t="s">
        <v>66</v>
      </c>
    </row>
    <row r="8" spans="1:26" s="2" customFormat="1" x14ac:dyDescent="0.2">
      <c r="A8" s="2">
        <v>1998</v>
      </c>
      <c r="B8" s="14">
        <v>35937</v>
      </c>
      <c r="C8" s="2" t="s">
        <v>22</v>
      </c>
      <c r="E8" s="2" t="s">
        <v>58</v>
      </c>
      <c r="F8" s="2">
        <v>77</v>
      </c>
      <c r="J8" s="2">
        <v>34</v>
      </c>
      <c r="T8" s="2">
        <v>111</v>
      </c>
      <c r="U8" s="2">
        <v>2</v>
      </c>
    </row>
    <row r="9" spans="1:26" s="2" customFormat="1" x14ac:dyDescent="0.2">
      <c r="A9" s="2">
        <v>1998</v>
      </c>
      <c r="B9" s="14">
        <v>35937</v>
      </c>
      <c r="C9" s="2" t="s">
        <v>23</v>
      </c>
      <c r="E9" s="2" t="s">
        <v>59</v>
      </c>
      <c r="F9" s="2">
        <v>4</v>
      </c>
      <c r="J9" s="2">
        <v>1</v>
      </c>
      <c r="T9" s="2">
        <v>41</v>
      </c>
      <c r="U9" s="2">
        <v>2</v>
      </c>
    </row>
    <row r="10" spans="1:26" s="2" customFormat="1" x14ac:dyDescent="0.2">
      <c r="A10" s="2">
        <v>2000</v>
      </c>
      <c r="B10" s="14">
        <v>36846</v>
      </c>
      <c r="C10" s="2" t="s">
        <v>24</v>
      </c>
      <c r="E10" s="2" t="s">
        <v>58</v>
      </c>
      <c r="F10" s="2">
        <v>15</v>
      </c>
      <c r="N10" s="2">
        <v>9</v>
      </c>
      <c r="O10" s="2">
        <v>15</v>
      </c>
      <c r="T10" s="2">
        <v>174</v>
      </c>
      <c r="U10" s="2">
        <v>3</v>
      </c>
      <c r="V10" s="2">
        <v>4.3</v>
      </c>
    </row>
    <row r="11" spans="1:26" s="2" customFormat="1" x14ac:dyDescent="0.2">
      <c r="A11" s="2">
        <v>2000</v>
      </c>
      <c r="B11" s="14">
        <v>36846</v>
      </c>
      <c r="C11" s="2" t="s">
        <v>22</v>
      </c>
      <c r="E11" s="2" t="s">
        <v>58</v>
      </c>
      <c r="F11" s="2">
        <v>297</v>
      </c>
      <c r="O11" s="2">
        <v>2</v>
      </c>
      <c r="T11" s="2">
        <v>299</v>
      </c>
      <c r="U11" s="2">
        <v>2</v>
      </c>
      <c r="V11" s="2">
        <v>2.89</v>
      </c>
    </row>
    <row r="12" spans="1:26" s="2" customFormat="1" x14ac:dyDescent="0.2">
      <c r="A12" s="2">
        <v>2000</v>
      </c>
      <c r="B12" s="14">
        <v>36846</v>
      </c>
      <c r="C12" s="2" t="s">
        <v>23</v>
      </c>
      <c r="E12" s="2" t="s">
        <v>59</v>
      </c>
      <c r="T12" s="2">
        <v>0</v>
      </c>
      <c r="U12" s="2">
        <v>0</v>
      </c>
    </row>
    <row r="13" spans="1:26" s="2" customFormat="1" x14ac:dyDescent="0.2">
      <c r="A13" s="2">
        <v>2000</v>
      </c>
      <c r="B13" s="14">
        <v>36846</v>
      </c>
      <c r="C13" s="2" t="s">
        <v>25</v>
      </c>
      <c r="E13" s="2" t="s">
        <v>59</v>
      </c>
      <c r="F13" s="2">
        <v>54</v>
      </c>
      <c r="N13" s="2">
        <v>3</v>
      </c>
      <c r="O13" s="2">
        <v>2</v>
      </c>
      <c r="T13" s="2">
        <v>59</v>
      </c>
      <c r="U13" s="2">
        <v>3</v>
      </c>
      <c r="V13" s="2">
        <v>1.8</v>
      </c>
    </row>
    <row r="14" spans="1:26" s="2" customFormat="1" x14ac:dyDescent="0.2">
      <c r="A14" s="2">
        <v>2000</v>
      </c>
      <c r="B14" s="14">
        <v>36847</v>
      </c>
      <c r="C14" s="2" t="s">
        <v>24</v>
      </c>
      <c r="E14" s="2" t="s">
        <v>58</v>
      </c>
      <c r="F14" s="2">
        <v>151</v>
      </c>
      <c r="N14" s="2">
        <v>4</v>
      </c>
      <c r="O14" s="2">
        <v>4</v>
      </c>
      <c r="T14" s="2">
        <v>159</v>
      </c>
      <c r="U14" s="2">
        <v>3</v>
      </c>
      <c r="V14" s="2">
        <v>2.3199999999999998</v>
      </c>
    </row>
    <row r="15" spans="1:26" s="2" customFormat="1" x14ac:dyDescent="0.2">
      <c r="A15" s="2">
        <v>2000</v>
      </c>
      <c r="B15" s="14">
        <v>36847</v>
      </c>
      <c r="C15" s="2" t="s">
        <v>22</v>
      </c>
      <c r="E15" s="2" t="s">
        <v>58</v>
      </c>
      <c r="F15" s="2">
        <v>172</v>
      </c>
      <c r="N15" s="2">
        <v>1</v>
      </c>
      <c r="T15" s="2">
        <v>173</v>
      </c>
      <c r="U15" s="2">
        <v>2</v>
      </c>
      <c r="V15" s="2">
        <v>2.2999999999999998</v>
      </c>
    </row>
    <row r="16" spans="1:26" s="2" customFormat="1" x14ac:dyDescent="0.2">
      <c r="A16" s="2">
        <v>2000</v>
      </c>
      <c r="B16" s="14">
        <v>36847</v>
      </c>
      <c r="C16" s="2" t="s">
        <v>23</v>
      </c>
      <c r="E16" s="2" t="s">
        <v>59</v>
      </c>
      <c r="F16" s="2">
        <v>4</v>
      </c>
      <c r="N16" s="2">
        <v>2</v>
      </c>
      <c r="O16" s="2">
        <v>15</v>
      </c>
      <c r="T16" s="2">
        <v>57</v>
      </c>
      <c r="U16" s="2">
        <v>3</v>
      </c>
      <c r="V16" s="2">
        <v>1.75</v>
      </c>
    </row>
    <row r="17" spans="1:28" s="2" customFormat="1" x14ac:dyDescent="0.2">
      <c r="A17" s="2">
        <v>2000</v>
      </c>
      <c r="B17" s="14">
        <v>36847</v>
      </c>
      <c r="C17" s="2" t="s">
        <v>25</v>
      </c>
      <c r="E17" s="2" t="s">
        <v>59</v>
      </c>
      <c r="F17" s="2">
        <v>26</v>
      </c>
      <c r="N17" s="2">
        <v>5</v>
      </c>
      <c r="P17" s="2">
        <v>5</v>
      </c>
      <c r="T17" s="2">
        <v>36</v>
      </c>
      <c r="U17" s="2">
        <v>3</v>
      </c>
      <c r="V17" s="2">
        <v>1.7</v>
      </c>
    </row>
    <row r="18" spans="1:28" s="2" customFormat="1" x14ac:dyDescent="0.2">
      <c r="A18" s="24">
        <v>2002</v>
      </c>
      <c r="B18" s="14">
        <v>37294</v>
      </c>
      <c r="C18" s="2" t="s">
        <v>24</v>
      </c>
      <c r="E18" s="2" t="s">
        <v>58</v>
      </c>
      <c r="F18" s="2">
        <v>15</v>
      </c>
      <c r="T18" s="2">
        <v>15</v>
      </c>
      <c r="U18" s="2">
        <v>1</v>
      </c>
      <c r="V18" s="2">
        <v>0.8</v>
      </c>
    </row>
    <row r="19" spans="1:28" s="2" customFormat="1" x14ac:dyDescent="0.2">
      <c r="A19" s="24">
        <v>2002</v>
      </c>
      <c r="B19" s="14">
        <v>37294</v>
      </c>
      <c r="C19" s="2" t="s">
        <v>22</v>
      </c>
      <c r="E19" s="2" t="s">
        <v>58</v>
      </c>
      <c r="F19" s="2">
        <v>2</v>
      </c>
      <c r="T19" s="2">
        <v>2</v>
      </c>
      <c r="U19" s="2">
        <v>1</v>
      </c>
      <c r="V19" s="2">
        <v>1</v>
      </c>
    </row>
    <row r="20" spans="1:28" s="2" customFormat="1" x14ac:dyDescent="0.2">
      <c r="A20" s="24">
        <v>2002</v>
      </c>
      <c r="B20" s="14">
        <v>37294</v>
      </c>
      <c r="C20" s="2" t="s">
        <v>23</v>
      </c>
      <c r="E20" s="2" t="s">
        <v>59</v>
      </c>
      <c r="F20" s="2">
        <v>7</v>
      </c>
      <c r="T20" s="2">
        <v>7</v>
      </c>
      <c r="U20" s="2">
        <v>1</v>
      </c>
      <c r="V20" s="2">
        <v>1.3</v>
      </c>
    </row>
    <row r="21" spans="1:28" s="2" customFormat="1" x14ac:dyDescent="0.2">
      <c r="A21" s="24">
        <v>2002</v>
      </c>
      <c r="B21" s="14">
        <v>37294</v>
      </c>
      <c r="C21" s="2" t="s">
        <v>25</v>
      </c>
      <c r="E21" s="2" t="s">
        <v>59</v>
      </c>
      <c r="T21" s="2">
        <v>0</v>
      </c>
      <c r="U21" s="2">
        <v>0</v>
      </c>
    </row>
    <row r="22" spans="1:28" s="2" customFormat="1" x14ac:dyDescent="0.2">
      <c r="A22" s="24">
        <v>2007</v>
      </c>
      <c r="B22" s="14">
        <v>39212</v>
      </c>
      <c r="C22" s="2" t="s">
        <v>24</v>
      </c>
      <c r="D22" s="2" t="s">
        <v>45</v>
      </c>
      <c r="E22" s="2" t="s">
        <v>58</v>
      </c>
      <c r="F22" s="2">
        <v>3</v>
      </c>
      <c r="N22" s="2">
        <v>3</v>
      </c>
      <c r="O22" s="2">
        <v>9</v>
      </c>
      <c r="Q22" s="2">
        <v>12</v>
      </c>
      <c r="T22" s="2">
        <v>27</v>
      </c>
      <c r="U22" s="2">
        <v>4</v>
      </c>
      <c r="V22" s="2">
        <v>4.67</v>
      </c>
      <c r="X22" s="2">
        <v>1.67</v>
      </c>
    </row>
    <row r="23" spans="1:28" s="2" customFormat="1" x14ac:dyDescent="0.2">
      <c r="A23" s="24">
        <v>2007</v>
      </c>
      <c r="B23" s="14">
        <v>39212</v>
      </c>
      <c r="C23" s="2" t="s">
        <v>23</v>
      </c>
      <c r="E23" s="2" t="s">
        <v>59</v>
      </c>
      <c r="F23" s="2">
        <v>1</v>
      </c>
      <c r="T23" s="2">
        <v>1</v>
      </c>
      <c r="U23" s="2">
        <v>1</v>
      </c>
      <c r="V23" s="2">
        <v>1</v>
      </c>
    </row>
    <row r="24" spans="1:28" s="2" customFormat="1" x14ac:dyDescent="0.2">
      <c r="A24" s="24">
        <v>2007</v>
      </c>
      <c r="B24" s="23">
        <v>39391</v>
      </c>
      <c r="C24" s="2" t="s">
        <v>24</v>
      </c>
      <c r="D24">
        <v>19.5</v>
      </c>
      <c r="E24" s="2" t="s">
        <v>58</v>
      </c>
      <c r="F24" s="2">
        <v>46</v>
      </c>
      <c r="N24" s="2">
        <v>5</v>
      </c>
      <c r="O24" s="2">
        <v>4</v>
      </c>
      <c r="T24">
        <f>SUM(F24:Q24)</f>
        <v>55</v>
      </c>
      <c r="U24" s="2">
        <v>3</v>
      </c>
      <c r="V24">
        <f>127/46</f>
        <v>2.7608695652173911</v>
      </c>
      <c r="W24"/>
      <c r="X24" s="2">
        <v>3.75</v>
      </c>
      <c r="Y24" s="9"/>
    </row>
    <row r="25" spans="1:28" s="2" customFormat="1" x14ac:dyDescent="0.2">
      <c r="A25" s="24">
        <v>2007</v>
      </c>
      <c r="B25" s="23">
        <v>39391</v>
      </c>
      <c r="C25" s="2" t="s">
        <v>23</v>
      </c>
      <c r="D25">
        <v>19.5</v>
      </c>
      <c r="E25" s="2" t="s">
        <v>59</v>
      </c>
      <c r="F25" s="2">
        <v>4</v>
      </c>
      <c r="N25" s="2">
        <v>136</v>
      </c>
      <c r="Q25" s="2">
        <v>19</v>
      </c>
      <c r="T25">
        <f>SUM(F25:Q25)</f>
        <v>159</v>
      </c>
      <c r="U25" s="2">
        <v>3</v>
      </c>
      <c r="V25">
        <f>5/4</f>
        <v>1.25</v>
      </c>
      <c r="W25"/>
      <c r="X25"/>
      <c r="Y25" s="9"/>
    </row>
    <row r="26" spans="1:28" s="2" customFormat="1" x14ac:dyDescent="0.2">
      <c r="A26" s="24">
        <v>2008</v>
      </c>
      <c r="B26" s="23">
        <v>39731</v>
      </c>
      <c r="C26" s="2" t="s">
        <v>24</v>
      </c>
      <c r="D26"/>
      <c r="E26" s="24" t="s">
        <v>58</v>
      </c>
      <c r="F26" s="24">
        <v>291</v>
      </c>
      <c r="G26" s="24"/>
      <c r="H26" s="24"/>
      <c r="I26" s="24"/>
      <c r="J26" s="24"/>
      <c r="K26" s="24"/>
      <c r="L26" s="24"/>
      <c r="M26" s="24"/>
      <c r="N26" s="24">
        <v>6</v>
      </c>
      <c r="O26" s="24">
        <v>4</v>
      </c>
      <c r="P26" s="24"/>
      <c r="Q26" s="24"/>
      <c r="R26" s="24"/>
      <c r="S26" s="24"/>
      <c r="T26">
        <f>SUM(F26:Q26)</f>
        <v>301</v>
      </c>
      <c r="U26" s="24">
        <v>3</v>
      </c>
      <c r="V26">
        <f>655/301</f>
        <v>2.176079734219269</v>
      </c>
      <c r="W26"/>
      <c r="X26">
        <f>10/4</f>
        <v>2.5</v>
      </c>
      <c r="Y26" s="9"/>
    </row>
    <row r="27" spans="1:28" s="2" customFormat="1" x14ac:dyDescent="0.2">
      <c r="A27" s="24">
        <v>2008</v>
      </c>
      <c r="B27" s="23">
        <v>39731</v>
      </c>
      <c r="C27" s="2" t="s">
        <v>23</v>
      </c>
      <c r="D27"/>
      <c r="E27" s="24" t="s">
        <v>59</v>
      </c>
      <c r="F27" s="24">
        <v>123</v>
      </c>
      <c r="G27" s="24"/>
      <c r="H27" s="24"/>
      <c r="I27" s="24"/>
      <c r="J27" s="24"/>
      <c r="K27" s="24"/>
      <c r="L27" s="24"/>
      <c r="M27" s="24"/>
      <c r="N27" s="24">
        <v>9</v>
      </c>
      <c r="O27" s="24"/>
      <c r="P27" s="24"/>
      <c r="Q27" s="24"/>
      <c r="R27" s="24"/>
      <c r="S27" s="24"/>
      <c r="T27">
        <f>SUM(F27:Q27)</f>
        <v>132</v>
      </c>
      <c r="U27" s="24">
        <v>2</v>
      </c>
      <c r="V27">
        <f>340/123</f>
        <v>2.7642276422764227</v>
      </c>
      <c r="W27"/>
      <c r="X27"/>
      <c r="Y27"/>
      <c r="Z27"/>
      <c r="AA27"/>
      <c r="AB27"/>
    </row>
    <row r="28" spans="1:28" s="2" customFormat="1" x14ac:dyDescent="0.2">
      <c r="A28" s="24">
        <v>2009</v>
      </c>
      <c r="B28" s="23">
        <v>40122</v>
      </c>
      <c r="C28" s="2" t="s">
        <v>22</v>
      </c>
      <c r="D28">
        <v>22.5</v>
      </c>
      <c r="E28" s="2" t="s">
        <v>58</v>
      </c>
      <c r="F28" s="24">
        <v>89</v>
      </c>
      <c r="G28"/>
      <c r="H28"/>
      <c r="I28"/>
      <c r="J28"/>
      <c r="K28"/>
      <c r="L28">
        <v>2</v>
      </c>
      <c r="M28">
        <v>5</v>
      </c>
      <c r="N28" s="24">
        <v>7</v>
      </c>
      <c r="O28"/>
      <c r="P28"/>
      <c r="Q28"/>
      <c r="R28"/>
      <c r="S28"/>
      <c r="T28">
        <f>SUM(F28:Q28)-N28</f>
        <v>96</v>
      </c>
      <c r="U28" s="24">
        <v>3</v>
      </c>
      <c r="V28">
        <f>175/89</f>
        <v>1.9662921348314606</v>
      </c>
      <c r="W28"/>
      <c r="X28"/>
      <c r="Y28"/>
      <c r="Z28"/>
      <c r="AA28"/>
      <c r="AB28"/>
    </row>
    <row r="29" spans="1:28" s="2" customFormat="1" x14ac:dyDescent="0.2">
      <c r="A29" s="24">
        <v>2009</v>
      </c>
      <c r="B29" s="23">
        <v>40122</v>
      </c>
      <c r="C29" s="2" t="s">
        <v>23</v>
      </c>
      <c r="D29">
        <v>22.5</v>
      </c>
      <c r="E29" s="2" t="s">
        <v>59</v>
      </c>
      <c r="F29" s="24">
        <v>48</v>
      </c>
      <c r="G29"/>
      <c r="H29"/>
      <c r="I29"/>
      <c r="J29"/>
      <c r="K29"/>
      <c r="L29">
        <v>14</v>
      </c>
      <c r="M29"/>
      <c r="N29" s="24">
        <v>14</v>
      </c>
      <c r="O29"/>
      <c r="P29"/>
      <c r="Q29"/>
      <c r="R29"/>
      <c r="S29"/>
      <c r="T29">
        <f>SUM(F29:Q29)-N29</f>
        <v>62</v>
      </c>
      <c r="U29" s="24">
        <v>2</v>
      </c>
      <c r="V29">
        <f>115/48</f>
        <v>2.3958333333333335</v>
      </c>
      <c r="W29"/>
      <c r="X29"/>
      <c r="Y29"/>
      <c r="Z29"/>
      <c r="AA29"/>
      <c r="AB29"/>
    </row>
    <row r="30" spans="1:28" s="2" customFormat="1" x14ac:dyDescent="0.2">
      <c r="A30" s="24">
        <v>2010</v>
      </c>
      <c r="B30" s="23">
        <v>40472</v>
      </c>
      <c r="C30" s="24" t="s">
        <v>24</v>
      </c>
      <c r="D30">
        <v>21</v>
      </c>
      <c r="E30" s="24" t="s">
        <v>58</v>
      </c>
      <c r="F30" s="24">
        <v>83</v>
      </c>
      <c r="G30"/>
      <c r="H30"/>
      <c r="I30"/>
      <c r="J30"/>
      <c r="K30"/>
      <c r="L30"/>
      <c r="M30"/>
      <c r="N30"/>
      <c r="O30" s="24">
        <v>2</v>
      </c>
      <c r="P30"/>
      <c r="Q30"/>
      <c r="R30"/>
      <c r="S30"/>
      <c r="T30">
        <f>SUM(F30:Q30)</f>
        <v>85</v>
      </c>
      <c r="U30" s="24">
        <v>2</v>
      </c>
      <c r="V30" s="24">
        <v>2.1</v>
      </c>
      <c r="W30"/>
      <c r="X30">
        <v>2.5</v>
      </c>
      <c r="Y30"/>
      <c r="Z30"/>
      <c r="AA30"/>
      <c r="AB30"/>
    </row>
    <row r="31" spans="1:28" s="2" customFormat="1" x14ac:dyDescent="0.2">
      <c r="A31" s="24">
        <v>2010</v>
      </c>
      <c r="B31" s="23">
        <v>40472</v>
      </c>
      <c r="C31" s="2" t="s">
        <v>23</v>
      </c>
      <c r="D31">
        <v>21</v>
      </c>
      <c r="E31" s="24" t="s">
        <v>59</v>
      </c>
      <c r="F31" s="24">
        <v>139</v>
      </c>
      <c r="G31"/>
      <c r="H31"/>
      <c r="I31"/>
      <c r="J31"/>
      <c r="K31"/>
      <c r="L31"/>
      <c r="M31">
        <v>28</v>
      </c>
      <c r="N31">
        <v>28</v>
      </c>
      <c r="O31" s="24">
        <v>1</v>
      </c>
      <c r="P31"/>
      <c r="Q31">
        <v>62</v>
      </c>
      <c r="R31"/>
      <c r="S31"/>
      <c r="T31">
        <f t="shared" ref="T31:T37" si="0">SUM(F31:Q31)-N31</f>
        <v>230</v>
      </c>
      <c r="U31" s="24">
        <v>4</v>
      </c>
      <c r="V31" s="24">
        <v>1.4</v>
      </c>
      <c r="W31"/>
      <c r="X31"/>
      <c r="Y31"/>
      <c r="Z31"/>
      <c r="AA31"/>
      <c r="AB31"/>
    </row>
    <row r="32" spans="1:28" x14ac:dyDescent="0.2">
      <c r="A32" s="24">
        <v>2011</v>
      </c>
      <c r="B32" s="23">
        <v>40851</v>
      </c>
      <c r="C32" s="2" t="s">
        <v>24</v>
      </c>
      <c r="D32">
        <v>21</v>
      </c>
      <c r="E32" s="24" t="s">
        <v>58</v>
      </c>
      <c r="F32" s="24">
        <v>140</v>
      </c>
      <c r="L32">
        <v>1</v>
      </c>
      <c r="M32">
        <v>25</v>
      </c>
      <c r="N32">
        <v>26</v>
      </c>
      <c r="O32">
        <v>1</v>
      </c>
      <c r="Q32">
        <v>1</v>
      </c>
      <c r="T32">
        <f t="shared" si="0"/>
        <v>168</v>
      </c>
      <c r="U32" s="24">
        <v>5</v>
      </c>
      <c r="V32">
        <f>230/140</f>
        <v>1.6428571428571428</v>
      </c>
      <c r="X32">
        <v>2</v>
      </c>
    </row>
    <row r="33" spans="1:26" x14ac:dyDescent="0.2">
      <c r="A33" s="24">
        <v>2011</v>
      </c>
      <c r="B33" s="23">
        <v>40851</v>
      </c>
      <c r="C33" s="2" t="s">
        <v>22</v>
      </c>
      <c r="D33">
        <v>21</v>
      </c>
      <c r="E33" t="s">
        <v>58</v>
      </c>
      <c r="L33">
        <v>3</v>
      </c>
      <c r="N33">
        <v>3</v>
      </c>
      <c r="T33">
        <f t="shared" si="0"/>
        <v>3</v>
      </c>
      <c r="U33" s="24">
        <v>1</v>
      </c>
      <c r="Z33" t="s">
        <v>67</v>
      </c>
    </row>
    <row r="34" spans="1:26" x14ac:dyDescent="0.2">
      <c r="A34" s="24">
        <v>2011</v>
      </c>
      <c r="B34" s="23">
        <v>40851</v>
      </c>
      <c r="C34" s="2" t="s">
        <v>23</v>
      </c>
      <c r="D34">
        <v>21</v>
      </c>
      <c r="E34" t="s">
        <v>59</v>
      </c>
      <c r="F34">
        <v>86</v>
      </c>
      <c r="M34">
        <v>209</v>
      </c>
      <c r="N34">
        <v>209</v>
      </c>
      <c r="O34">
        <v>1</v>
      </c>
      <c r="Q34">
        <v>1</v>
      </c>
      <c r="T34">
        <f t="shared" si="0"/>
        <v>297</v>
      </c>
      <c r="U34" s="24">
        <v>3</v>
      </c>
      <c r="V34">
        <f>140/86</f>
        <v>1.6279069767441861</v>
      </c>
    </row>
    <row r="35" spans="1:26" x14ac:dyDescent="0.2">
      <c r="A35" s="24">
        <v>2011</v>
      </c>
      <c r="B35" s="23">
        <v>40851</v>
      </c>
      <c r="C35" s="2" t="s">
        <v>25</v>
      </c>
      <c r="D35">
        <v>21</v>
      </c>
      <c r="E35" t="s">
        <v>59</v>
      </c>
      <c r="F35">
        <v>6</v>
      </c>
      <c r="L35">
        <v>16</v>
      </c>
      <c r="N35">
        <v>16</v>
      </c>
      <c r="T35">
        <f t="shared" si="0"/>
        <v>22</v>
      </c>
      <c r="U35" s="24">
        <v>2</v>
      </c>
      <c r="Z35" t="s">
        <v>67</v>
      </c>
    </row>
    <row r="36" spans="1:26" x14ac:dyDescent="0.2">
      <c r="A36" s="24">
        <v>2012</v>
      </c>
      <c r="B36" s="23">
        <v>41222</v>
      </c>
      <c r="C36" s="24" t="s">
        <v>24</v>
      </c>
      <c r="D36">
        <v>21.5</v>
      </c>
      <c r="E36" t="s">
        <v>58</v>
      </c>
      <c r="F36">
        <v>180</v>
      </c>
      <c r="L36">
        <v>83</v>
      </c>
      <c r="N36">
        <v>83</v>
      </c>
      <c r="O36" s="24">
        <v>3</v>
      </c>
      <c r="R36" s="24">
        <v>1</v>
      </c>
      <c r="S36" s="24"/>
      <c r="T36">
        <f t="shared" si="0"/>
        <v>266</v>
      </c>
      <c r="U36" s="24">
        <v>4</v>
      </c>
      <c r="V36">
        <f>342/83</f>
        <v>4.1204819277108431</v>
      </c>
    </row>
    <row r="37" spans="1:26" x14ac:dyDescent="0.2">
      <c r="A37" s="24">
        <v>2012</v>
      </c>
      <c r="B37" s="23">
        <v>41222</v>
      </c>
      <c r="C37" s="24" t="s">
        <v>23</v>
      </c>
      <c r="D37">
        <v>21.5</v>
      </c>
      <c r="E37" t="s">
        <v>59</v>
      </c>
      <c r="F37">
        <v>60</v>
      </c>
      <c r="L37">
        <v>84</v>
      </c>
      <c r="N37">
        <v>84</v>
      </c>
      <c r="R37" s="24">
        <v>53</v>
      </c>
      <c r="S37" s="24"/>
      <c r="T37">
        <f t="shared" si="0"/>
        <v>144</v>
      </c>
      <c r="U37" s="24">
        <v>3</v>
      </c>
      <c r="V37">
        <f>175/60</f>
        <v>2.9166666666666665</v>
      </c>
    </row>
    <row r="38" spans="1:26" x14ac:dyDescent="0.2">
      <c r="A38" s="24">
        <v>2013</v>
      </c>
      <c r="B38" s="23">
        <v>41562</v>
      </c>
      <c r="C38" s="24" t="s">
        <v>24</v>
      </c>
      <c r="D38">
        <v>20</v>
      </c>
      <c r="E38" t="s">
        <v>58</v>
      </c>
      <c r="F38">
        <v>48</v>
      </c>
      <c r="G38" s="24"/>
      <c r="H38" s="24"/>
      <c r="I38" s="24"/>
      <c r="J38" s="24"/>
      <c r="K38" s="24"/>
      <c r="L38" s="24"/>
      <c r="M38" s="24">
        <v>4</v>
      </c>
      <c r="N38" s="24">
        <v>4</v>
      </c>
      <c r="O38" s="24">
        <v>2</v>
      </c>
      <c r="P38" s="24"/>
      <c r="Q38" s="24"/>
      <c r="R38" s="24"/>
      <c r="S38" s="24"/>
      <c r="T38">
        <v>55</v>
      </c>
      <c r="U38" s="24">
        <v>3</v>
      </c>
      <c r="V38">
        <v>2.81</v>
      </c>
      <c r="X38">
        <v>5</v>
      </c>
    </row>
    <row r="39" spans="1:26" x14ac:dyDescent="0.2">
      <c r="A39" s="24">
        <v>2013</v>
      </c>
      <c r="B39" s="23">
        <v>41562</v>
      </c>
      <c r="C39" s="24" t="s">
        <v>23</v>
      </c>
      <c r="D39">
        <v>20</v>
      </c>
      <c r="E39" t="s">
        <v>59</v>
      </c>
      <c r="F39">
        <v>100</v>
      </c>
      <c r="G39" s="24"/>
      <c r="H39" s="24"/>
      <c r="I39" s="24"/>
      <c r="J39" s="24"/>
      <c r="K39" s="24"/>
      <c r="M39" s="24">
        <v>13</v>
      </c>
      <c r="N39" s="24">
        <v>13</v>
      </c>
      <c r="O39" s="24"/>
      <c r="P39" s="24"/>
      <c r="Q39" s="24"/>
      <c r="R39" s="24"/>
      <c r="S39" s="24"/>
      <c r="T39">
        <v>113</v>
      </c>
      <c r="U39" s="24">
        <v>2</v>
      </c>
      <c r="V39">
        <v>0.86599999999999999</v>
      </c>
    </row>
    <row r="40" spans="1:26" x14ac:dyDescent="0.2">
      <c r="A40" s="24">
        <v>2014</v>
      </c>
      <c r="B40" s="23">
        <v>41953</v>
      </c>
      <c r="C40" s="24" t="s">
        <v>24</v>
      </c>
      <c r="D40">
        <v>15.5</v>
      </c>
      <c r="E40" t="s">
        <v>58</v>
      </c>
      <c r="F40">
        <v>364</v>
      </c>
      <c r="N40">
        <v>24</v>
      </c>
      <c r="T40">
        <f>SUM(F40:Q40)</f>
        <v>388</v>
      </c>
      <c r="U40" s="24">
        <v>2</v>
      </c>
      <c r="V40">
        <f>610/364</f>
        <v>1.6758241758241759</v>
      </c>
    </row>
    <row r="41" spans="1:26" x14ac:dyDescent="0.2">
      <c r="A41" s="24">
        <v>2014</v>
      </c>
      <c r="B41" s="23">
        <v>41953</v>
      </c>
      <c r="C41" s="24" t="s">
        <v>23</v>
      </c>
      <c r="D41">
        <v>15.5</v>
      </c>
      <c r="E41" t="s">
        <v>59</v>
      </c>
      <c r="F41">
        <v>15</v>
      </c>
      <c r="N41">
        <v>11</v>
      </c>
      <c r="T41">
        <f>SUM(F41:Q41)</f>
        <v>26</v>
      </c>
      <c r="U41" s="24">
        <v>2</v>
      </c>
      <c r="V41">
        <f>25/15</f>
        <v>1.6666666666666667</v>
      </c>
    </row>
    <row r="42" spans="1:26" x14ac:dyDescent="0.2">
      <c r="A42" s="24">
        <v>2015</v>
      </c>
      <c r="B42" s="23">
        <v>42286</v>
      </c>
      <c r="C42" s="24" t="s">
        <v>24</v>
      </c>
      <c r="D42">
        <v>22.25</v>
      </c>
      <c r="E42" t="s">
        <v>58</v>
      </c>
      <c r="F42">
        <v>480</v>
      </c>
      <c r="O42" s="24">
        <v>1</v>
      </c>
      <c r="S42" s="24">
        <v>1</v>
      </c>
      <c r="T42">
        <f t="shared" ref="T42:T45" si="1">SUM(F42:Q42)</f>
        <v>481</v>
      </c>
      <c r="U42" s="24">
        <v>3</v>
      </c>
      <c r="V42">
        <f>880/480</f>
        <v>1.8333333333333333</v>
      </c>
      <c r="W42">
        <v>12</v>
      </c>
      <c r="X42">
        <v>1</v>
      </c>
      <c r="Y42" s="1"/>
    </row>
    <row r="43" spans="1:26" x14ac:dyDescent="0.2">
      <c r="A43" s="24">
        <v>2015</v>
      </c>
      <c r="B43" s="23">
        <v>42286</v>
      </c>
      <c r="C43" s="24" t="s">
        <v>23</v>
      </c>
      <c r="D43">
        <v>21.75</v>
      </c>
      <c r="E43" t="s">
        <v>59</v>
      </c>
      <c r="F43">
        <v>189</v>
      </c>
      <c r="M43">
        <v>1</v>
      </c>
      <c r="T43">
        <f t="shared" si="1"/>
        <v>190</v>
      </c>
      <c r="U43" s="24">
        <v>2</v>
      </c>
      <c r="V43">
        <f>440/189</f>
        <v>2.3280423280423279</v>
      </c>
    </row>
    <row r="44" spans="1:26" x14ac:dyDescent="0.2">
      <c r="A44" s="24">
        <v>2016</v>
      </c>
      <c r="B44" s="23">
        <v>42682</v>
      </c>
      <c r="C44" s="24" t="s">
        <v>24</v>
      </c>
      <c r="D44">
        <v>20.5</v>
      </c>
      <c r="E44" t="s">
        <v>58</v>
      </c>
      <c r="F44">
        <v>235</v>
      </c>
      <c r="L44">
        <v>13</v>
      </c>
      <c r="T44">
        <f t="shared" si="1"/>
        <v>248</v>
      </c>
      <c r="U44" s="24">
        <v>2</v>
      </c>
      <c r="V44">
        <f>470/235</f>
        <v>2</v>
      </c>
    </row>
    <row r="45" spans="1:26" x14ac:dyDescent="0.2">
      <c r="A45" s="24">
        <v>2016</v>
      </c>
      <c r="B45" s="23">
        <v>42682</v>
      </c>
      <c r="C45" s="24" t="s">
        <v>23</v>
      </c>
      <c r="D45">
        <v>20.5</v>
      </c>
      <c r="E45" t="s">
        <v>59</v>
      </c>
      <c r="F45">
        <v>39</v>
      </c>
      <c r="L45">
        <v>13</v>
      </c>
      <c r="T45">
        <f t="shared" si="1"/>
        <v>52</v>
      </c>
      <c r="U45" s="24">
        <v>2</v>
      </c>
      <c r="V45">
        <f>60/39</f>
        <v>1.5384615384615385</v>
      </c>
    </row>
    <row r="46" spans="1:26" x14ac:dyDescent="0.2">
      <c r="A46" s="24">
        <v>2017</v>
      </c>
      <c r="B46" s="23">
        <v>43043</v>
      </c>
      <c r="C46" s="24" t="s">
        <v>24</v>
      </c>
      <c r="D46">
        <v>6.5</v>
      </c>
      <c r="E46" t="s">
        <v>58</v>
      </c>
      <c r="F46">
        <v>103</v>
      </c>
      <c r="T46">
        <v>103</v>
      </c>
      <c r="U46" s="24">
        <v>1</v>
      </c>
      <c r="V46">
        <f>175/103</f>
        <v>1.6990291262135921</v>
      </c>
    </row>
    <row r="47" spans="1:26" x14ac:dyDescent="0.2">
      <c r="A47" s="24">
        <v>2017</v>
      </c>
      <c r="B47" s="23">
        <v>43043</v>
      </c>
      <c r="C47" s="24" t="s">
        <v>23</v>
      </c>
      <c r="D47">
        <v>6.5</v>
      </c>
      <c r="E47" t="s">
        <v>59</v>
      </c>
      <c r="F47">
        <v>1</v>
      </c>
      <c r="L47">
        <v>3</v>
      </c>
      <c r="T47">
        <v>4</v>
      </c>
      <c r="U47" s="24">
        <v>2</v>
      </c>
      <c r="V47">
        <f>2/1</f>
        <v>2</v>
      </c>
    </row>
    <row r="48" spans="1:26" x14ac:dyDescent="0.2">
      <c r="A48" s="24">
        <v>2018</v>
      </c>
      <c r="B48" s="23">
        <v>43409</v>
      </c>
      <c r="C48" s="24" t="s">
        <v>24</v>
      </c>
      <c r="D48">
        <v>24.5</v>
      </c>
      <c r="E48" t="s">
        <v>58</v>
      </c>
      <c r="F48">
        <v>216</v>
      </c>
      <c r="M48">
        <v>14</v>
      </c>
      <c r="N48">
        <v>14</v>
      </c>
      <c r="O48">
        <v>1</v>
      </c>
      <c r="T48">
        <f>SUM(F48:S48)-N48</f>
        <v>231</v>
      </c>
      <c r="U48" s="24">
        <v>3</v>
      </c>
      <c r="V48">
        <f>650/216</f>
        <v>3.0092592592592591</v>
      </c>
      <c r="X48">
        <v>1</v>
      </c>
    </row>
    <row r="49" spans="1:24" x14ac:dyDescent="0.2">
      <c r="A49" s="24">
        <v>2018</v>
      </c>
      <c r="B49" s="23">
        <v>43409</v>
      </c>
      <c r="C49" s="24" t="s">
        <v>23</v>
      </c>
      <c r="D49">
        <v>24.5</v>
      </c>
      <c r="E49" t="s">
        <v>59</v>
      </c>
      <c r="F49">
        <v>245</v>
      </c>
      <c r="M49">
        <v>46</v>
      </c>
      <c r="N49">
        <v>46</v>
      </c>
      <c r="O49">
        <v>1</v>
      </c>
      <c r="Q49">
        <v>2</v>
      </c>
      <c r="T49">
        <f>SUM(F49:S49)-N49</f>
        <v>294</v>
      </c>
      <c r="U49" s="24">
        <v>4</v>
      </c>
      <c r="V49">
        <f>645/245</f>
        <v>2.6326530612244898</v>
      </c>
      <c r="X49">
        <v>1</v>
      </c>
    </row>
    <row r="50" spans="1:24" x14ac:dyDescent="0.2">
      <c r="B50"/>
    </row>
    <row r="51" spans="1:24" x14ac:dyDescent="0.2">
      <c r="B51"/>
    </row>
    <row r="52" spans="1:24" x14ac:dyDescent="0.2">
      <c r="B52"/>
    </row>
    <row r="53" spans="1:24" x14ac:dyDescent="0.2">
      <c r="B53"/>
    </row>
    <row r="54" spans="1:24" x14ac:dyDescent="0.2">
      <c r="B54"/>
    </row>
    <row r="55" spans="1:24" x14ac:dyDescent="0.2">
      <c r="B55"/>
    </row>
    <row r="56" spans="1:24" x14ac:dyDescent="0.2">
      <c r="B56"/>
    </row>
    <row r="57" spans="1:24" x14ac:dyDescent="0.2">
      <c r="B57"/>
    </row>
    <row r="58" spans="1:24" x14ac:dyDescent="0.2">
      <c r="B58"/>
    </row>
    <row r="59" spans="1:24" x14ac:dyDescent="0.2">
      <c r="B59"/>
    </row>
    <row r="60" spans="1:24" x14ac:dyDescent="0.2">
      <c r="B60"/>
    </row>
    <row r="61" spans="1:24" x14ac:dyDescent="0.2">
      <c r="B61"/>
    </row>
    <row r="62" spans="1:24" x14ac:dyDescent="0.2">
      <c r="B62"/>
    </row>
    <row r="63" spans="1:24" x14ac:dyDescent="0.2">
      <c r="B63"/>
    </row>
    <row r="64" spans="1:24" x14ac:dyDescent="0.2">
      <c r="B64"/>
    </row>
    <row r="65" spans="2:2" x14ac:dyDescent="0.2">
      <c r="B65"/>
    </row>
    <row r="66" spans="2:2" x14ac:dyDescent="0.2">
      <c r="B66"/>
    </row>
    <row r="67" spans="2:2" x14ac:dyDescent="0.2">
      <c r="B67"/>
    </row>
    <row r="68" spans="2:2" x14ac:dyDescent="0.2">
      <c r="B68"/>
    </row>
    <row r="69" spans="2:2" x14ac:dyDescent="0.2">
      <c r="B69"/>
    </row>
    <row r="70" spans="2:2" x14ac:dyDescent="0.2">
      <c r="B70"/>
    </row>
    <row r="71" spans="2:2" x14ac:dyDescent="0.2">
      <c r="B71"/>
    </row>
    <row r="72" spans="2:2" x14ac:dyDescent="0.2">
      <c r="B72"/>
    </row>
    <row r="73" spans="2:2" x14ac:dyDescent="0.2">
      <c r="B73"/>
    </row>
    <row r="74" spans="2:2" x14ac:dyDescent="0.2">
      <c r="B74"/>
    </row>
    <row r="75" spans="2:2" x14ac:dyDescent="0.2">
      <c r="B75"/>
    </row>
    <row r="76" spans="2:2" x14ac:dyDescent="0.2">
      <c r="B76"/>
    </row>
    <row r="77" spans="2:2" x14ac:dyDescent="0.2">
      <c r="B77"/>
    </row>
    <row r="78" spans="2:2" x14ac:dyDescent="0.2">
      <c r="B78"/>
    </row>
    <row r="79" spans="2:2" x14ac:dyDescent="0.2">
      <c r="B79"/>
    </row>
    <row r="80" spans="2:2" x14ac:dyDescent="0.2">
      <c r="B80"/>
    </row>
    <row r="81" spans="2:2" x14ac:dyDescent="0.2">
      <c r="B81"/>
    </row>
    <row r="82" spans="2:2" x14ac:dyDescent="0.2">
      <c r="B82"/>
    </row>
    <row r="83" spans="2:2" x14ac:dyDescent="0.2">
      <c r="B83"/>
    </row>
    <row r="84" spans="2:2" x14ac:dyDescent="0.2">
      <c r="B84"/>
    </row>
    <row r="85" spans="2:2" x14ac:dyDescent="0.2">
      <c r="B85"/>
    </row>
    <row r="86" spans="2:2" x14ac:dyDescent="0.2">
      <c r="B86"/>
    </row>
    <row r="87" spans="2:2" x14ac:dyDescent="0.2">
      <c r="B87"/>
    </row>
    <row r="88" spans="2:2" x14ac:dyDescent="0.2">
      <c r="B88"/>
    </row>
    <row r="89" spans="2:2" x14ac:dyDescent="0.2">
      <c r="B89"/>
    </row>
    <row r="90" spans="2:2" x14ac:dyDescent="0.2">
      <c r="B90"/>
    </row>
    <row r="91" spans="2:2" x14ac:dyDescent="0.2">
      <c r="B91"/>
    </row>
    <row r="92" spans="2:2" x14ac:dyDescent="0.2">
      <c r="B92"/>
    </row>
    <row r="93" spans="2:2" x14ac:dyDescent="0.2">
      <c r="B93"/>
    </row>
    <row r="94" spans="2:2" x14ac:dyDescent="0.2">
      <c r="B94"/>
    </row>
    <row r="95" spans="2:2" x14ac:dyDescent="0.2">
      <c r="B95"/>
    </row>
    <row r="96" spans="2:2" x14ac:dyDescent="0.2">
      <c r="B96"/>
    </row>
    <row r="97" spans="2:2" x14ac:dyDescent="0.2">
      <c r="B97"/>
    </row>
    <row r="98" spans="2:2" x14ac:dyDescent="0.2">
      <c r="B98"/>
    </row>
    <row r="99" spans="2:2" x14ac:dyDescent="0.2">
      <c r="B99"/>
    </row>
    <row r="100" spans="2:2" x14ac:dyDescent="0.2">
      <c r="B100"/>
    </row>
    <row r="101" spans="2:2" x14ac:dyDescent="0.2">
      <c r="B101"/>
    </row>
    <row r="102" spans="2:2" x14ac:dyDescent="0.2">
      <c r="B102"/>
    </row>
    <row r="103" spans="2:2" x14ac:dyDescent="0.2">
      <c r="B103"/>
    </row>
    <row r="104" spans="2:2" x14ac:dyDescent="0.2">
      <c r="B104"/>
    </row>
    <row r="105" spans="2:2" x14ac:dyDescent="0.2">
      <c r="B105"/>
    </row>
    <row r="106" spans="2:2" x14ac:dyDescent="0.2">
      <c r="B106"/>
    </row>
    <row r="107" spans="2:2" x14ac:dyDescent="0.2">
      <c r="B107"/>
    </row>
    <row r="108" spans="2:2" x14ac:dyDescent="0.2">
      <c r="B108"/>
    </row>
    <row r="109" spans="2:2" x14ac:dyDescent="0.2">
      <c r="B109"/>
    </row>
    <row r="110" spans="2:2" x14ac:dyDescent="0.2">
      <c r="B110"/>
    </row>
    <row r="111" spans="2:2" x14ac:dyDescent="0.2">
      <c r="B111"/>
    </row>
    <row r="112" spans="2:2" x14ac:dyDescent="0.2">
      <c r="B112"/>
    </row>
    <row r="113" spans="2:2" x14ac:dyDescent="0.2">
      <c r="B113"/>
    </row>
    <row r="114" spans="2:2" x14ac:dyDescent="0.2">
      <c r="B114"/>
    </row>
    <row r="115" spans="2:2" x14ac:dyDescent="0.2">
      <c r="B115"/>
    </row>
    <row r="116" spans="2:2" x14ac:dyDescent="0.2">
      <c r="B116"/>
    </row>
    <row r="117" spans="2:2" x14ac:dyDescent="0.2">
      <c r="B117"/>
    </row>
    <row r="118" spans="2:2" x14ac:dyDescent="0.2">
      <c r="B118"/>
    </row>
    <row r="119" spans="2:2" x14ac:dyDescent="0.2">
      <c r="B119"/>
    </row>
    <row r="120" spans="2:2" x14ac:dyDescent="0.2">
      <c r="B120"/>
    </row>
    <row r="121" spans="2:2" x14ac:dyDescent="0.2">
      <c r="B121"/>
    </row>
    <row r="122" spans="2:2" x14ac:dyDescent="0.2">
      <c r="B122"/>
    </row>
    <row r="123" spans="2:2" x14ac:dyDescent="0.2">
      <c r="B123"/>
    </row>
    <row r="124" spans="2:2" x14ac:dyDescent="0.2">
      <c r="B124"/>
    </row>
    <row r="125" spans="2:2" x14ac:dyDescent="0.2">
      <c r="B125"/>
    </row>
    <row r="126" spans="2:2" x14ac:dyDescent="0.2">
      <c r="B126"/>
    </row>
    <row r="127" spans="2:2" x14ac:dyDescent="0.2">
      <c r="B127"/>
    </row>
    <row r="128" spans="2:2" x14ac:dyDescent="0.2">
      <c r="B128"/>
    </row>
    <row r="129" spans="2:2" x14ac:dyDescent="0.2">
      <c r="B129"/>
    </row>
    <row r="130" spans="2:2" x14ac:dyDescent="0.2">
      <c r="B130"/>
    </row>
    <row r="131" spans="2:2" x14ac:dyDescent="0.2">
      <c r="B131"/>
    </row>
    <row r="132" spans="2:2" x14ac:dyDescent="0.2">
      <c r="B132"/>
    </row>
    <row r="133" spans="2:2" x14ac:dyDescent="0.2">
      <c r="B133"/>
    </row>
    <row r="134" spans="2:2" x14ac:dyDescent="0.2">
      <c r="B134"/>
    </row>
    <row r="135" spans="2:2" x14ac:dyDescent="0.2">
      <c r="B135"/>
    </row>
    <row r="136" spans="2:2" x14ac:dyDescent="0.2">
      <c r="B136"/>
    </row>
    <row r="137" spans="2:2" x14ac:dyDescent="0.2">
      <c r="B137"/>
    </row>
    <row r="138" spans="2:2" x14ac:dyDescent="0.2">
      <c r="B138"/>
    </row>
    <row r="139" spans="2:2" x14ac:dyDescent="0.2">
      <c r="B139"/>
    </row>
    <row r="140" spans="2:2" x14ac:dyDescent="0.2">
      <c r="B140"/>
    </row>
    <row r="141" spans="2:2" x14ac:dyDescent="0.2">
      <c r="B141"/>
    </row>
    <row r="142" spans="2:2" x14ac:dyDescent="0.2">
      <c r="B142"/>
    </row>
    <row r="143" spans="2:2" x14ac:dyDescent="0.2">
      <c r="B143"/>
    </row>
    <row r="144" spans="2:2" x14ac:dyDescent="0.2">
      <c r="B144"/>
    </row>
    <row r="145" spans="2:2" x14ac:dyDescent="0.2">
      <c r="B145"/>
    </row>
    <row r="146" spans="2:2" x14ac:dyDescent="0.2">
      <c r="B146"/>
    </row>
    <row r="147" spans="2:2" x14ac:dyDescent="0.2">
      <c r="B147"/>
    </row>
    <row r="148" spans="2:2" x14ac:dyDescent="0.2">
      <c r="B148"/>
    </row>
    <row r="149" spans="2:2" x14ac:dyDescent="0.2">
      <c r="B149"/>
    </row>
    <row r="150" spans="2:2" x14ac:dyDescent="0.2">
      <c r="B150"/>
    </row>
    <row r="151" spans="2:2" x14ac:dyDescent="0.2">
      <c r="B151"/>
    </row>
    <row r="152" spans="2:2" x14ac:dyDescent="0.2">
      <c r="B152"/>
    </row>
    <row r="153" spans="2:2" x14ac:dyDescent="0.2">
      <c r="B153"/>
    </row>
    <row r="154" spans="2:2" x14ac:dyDescent="0.2">
      <c r="B154"/>
    </row>
    <row r="155" spans="2:2" x14ac:dyDescent="0.2">
      <c r="B155"/>
    </row>
    <row r="156" spans="2:2" x14ac:dyDescent="0.2">
      <c r="B156"/>
    </row>
    <row r="157" spans="2:2" x14ac:dyDescent="0.2">
      <c r="B157"/>
    </row>
    <row r="158" spans="2:2" x14ac:dyDescent="0.2">
      <c r="B158"/>
    </row>
    <row r="159" spans="2:2" x14ac:dyDescent="0.2">
      <c r="B159"/>
    </row>
    <row r="160" spans="2:2" x14ac:dyDescent="0.2">
      <c r="B160"/>
    </row>
    <row r="161" spans="2:2" x14ac:dyDescent="0.2">
      <c r="B161"/>
    </row>
    <row r="162" spans="2:2" x14ac:dyDescent="0.2">
      <c r="B162"/>
    </row>
    <row r="163" spans="2:2" x14ac:dyDescent="0.2">
      <c r="B163"/>
    </row>
    <row r="164" spans="2:2" x14ac:dyDescent="0.2">
      <c r="B164"/>
    </row>
    <row r="165" spans="2:2" x14ac:dyDescent="0.2">
      <c r="B165"/>
    </row>
    <row r="166" spans="2:2" x14ac:dyDescent="0.2">
      <c r="B166"/>
    </row>
    <row r="167" spans="2:2" x14ac:dyDescent="0.2">
      <c r="B167"/>
    </row>
    <row r="168" spans="2:2" x14ac:dyDescent="0.2">
      <c r="B168"/>
    </row>
    <row r="169" spans="2:2" x14ac:dyDescent="0.2">
      <c r="B169"/>
    </row>
    <row r="170" spans="2:2" x14ac:dyDescent="0.2">
      <c r="B170"/>
    </row>
    <row r="171" spans="2:2" x14ac:dyDescent="0.2">
      <c r="B171"/>
    </row>
    <row r="172" spans="2:2" x14ac:dyDescent="0.2">
      <c r="B172"/>
    </row>
    <row r="173" spans="2:2" x14ac:dyDescent="0.2">
      <c r="B173"/>
    </row>
    <row r="174" spans="2:2" x14ac:dyDescent="0.2">
      <c r="B174"/>
    </row>
    <row r="175" spans="2:2" x14ac:dyDescent="0.2">
      <c r="B175"/>
    </row>
    <row r="176" spans="2:2" x14ac:dyDescent="0.2">
      <c r="B176"/>
    </row>
    <row r="177" spans="2:2" x14ac:dyDescent="0.2">
      <c r="B177"/>
    </row>
    <row r="178" spans="2:2" x14ac:dyDescent="0.2">
      <c r="B178"/>
    </row>
    <row r="179" spans="2:2" x14ac:dyDescent="0.2">
      <c r="B179"/>
    </row>
    <row r="180" spans="2:2" x14ac:dyDescent="0.2">
      <c r="B180"/>
    </row>
    <row r="181" spans="2:2" x14ac:dyDescent="0.2">
      <c r="B181"/>
    </row>
    <row r="182" spans="2:2" x14ac:dyDescent="0.2">
      <c r="B182"/>
    </row>
    <row r="183" spans="2:2" x14ac:dyDescent="0.2">
      <c r="B183"/>
    </row>
    <row r="184" spans="2:2" x14ac:dyDescent="0.2">
      <c r="B184"/>
    </row>
    <row r="185" spans="2:2" x14ac:dyDescent="0.2">
      <c r="B185"/>
    </row>
    <row r="186" spans="2:2" x14ac:dyDescent="0.2">
      <c r="B186"/>
    </row>
    <row r="187" spans="2:2" x14ac:dyDescent="0.2">
      <c r="B187"/>
    </row>
    <row r="188" spans="2:2" x14ac:dyDescent="0.2">
      <c r="B188"/>
    </row>
    <row r="189" spans="2:2" x14ac:dyDescent="0.2">
      <c r="B189"/>
    </row>
    <row r="190" spans="2:2" x14ac:dyDescent="0.2">
      <c r="B190"/>
    </row>
    <row r="191" spans="2:2" x14ac:dyDescent="0.2">
      <c r="B191"/>
    </row>
    <row r="192" spans="2:2" x14ac:dyDescent="0.2">
      <c r="B192"/>
    </row>
    <row r="193" spans="2:2" x14ac:dyDescent="0.2">
      <c r="B193"/>
    </row>
    <row r="194" spans="2:2" x14ac:dyDescent="0.2">
      <c r="B194"/>
    </row>
    <row r="195" spans="2:2" x14ac:dyDescent="0.2">
      <c r="B195"/>
    </row>
    <row r="196" spans="2:2" x14ac:dyDescent="0.2">
      <c r="B196"/>
    </row>
    <row r="197" spans="2:2" x14ac:dyDescent="0.2">
      <c r="B197"/>
    </row>
    <row r="198" spans="2:2" x14ac:dyDescent="0.2">
      <c r="B198"/>
    </row>
    <row r="199" spans="2:2" x14ac:dyDescent="0.2">
      <c r="B199"/>
    </row>
    <row r="200" spans="2:2" x14ac:dyDescent="0.2">
      <c r="B200"/>
    </row>
    <row r="201" spans="2:2" x14ac:dyDescent="0.2">
      <c r="B201"/>
    </row>
    <row r="202" spans="2:2" x14ac:dyDescent="0.2">
      <c r="B202"/>
    </row>
    <row r="203" spans="2:2" x14ac:dyDescent="0.2">
      <c r="B203"/>
    </row>
    <row r="204" spans="2:2" x14ac:dyDescent="0.2">
      <c r="B204"/>
    </row>
    <row r="205" spans="2:2" x14ac:dyDescent="0.2">
      <c r="B205"/>
    </row>
    <row r="206" spans="2:2" x14ac:dyDescent="0.2">
      <c r="B206"/>
    </row>
    <row r="207" spans="2:2" x14ac:dyDescent="0.2">
      <c r="B207"/>
    </row>
    <row r="208" spans="2:2" x14ac:dyDescent="0.2">
      <c r="B208"/>
    </row>
    <row r="209" spans="2:2" x14ac:dyDescent="0.2">
      <c r="B209"/>
    </row>
    <row r="210" spans="2:2" x14ac:dyDescent="0.2">
      <c r="B210"/>
    </row>
    <row r="211" spans="2:2" x14ac:dyDescent="0.2">
      <c r="B211"/>
    </row>
    <row r="212" spans="2:2" x14ac:dyDescent="0.2">
      <c r="B212"/>
    </row>
    <row r="213" spans="2:2" x14ac:dyDescent="0.2">
      <c r="B213"/>
    </row>
    <row r="214" spans="2:2" x14ac:dyDescent="0.2">
      <c r="B214"/>
    </row>
    <row r="215" spans="2:2" x14ac:dyDescent="0.2">
      <c r="B215"/>
    </row>
    <row r="216" spans="2:2" x14ac:dyDescent="0.2">
      <c r="B216"/>
    </row>
    <row r="217" spans="2:2" x14ac:dyDescent="0.2">
      <c r="B217"/>
    </row>
    <row r="218" spans="2:2" x14ac:dyDescent="0.2">
      <c r="B218"/>
    </row>
    <row r="219" spans="2:2" x14ac:dyDescent="0.2">
      <c r="B219"/>
    </row>
    <row r="220" spans="2:2" x14ac:dyDescent="0.2">
      <c r="B220"/>
    </row>
    <row r="221" spans="2:2" x14ac:dyDescent="0.2">
      <c r="B221"/>
    </row>
    <row r="222" spans="2:2" x14ac:dyDescent="0.2">
      <c r="B222"/>
    </row>
    <row r="223" spans="2:2" x14ac:dyDescent="0.2">
      <c r="B223"/>
    </row>
    <row r="224" spans="2:2" x14ac:dyDescent="0.2">
      <c r="B224"/>
    </row>
    <row r="225" spans="2:2" x14ac:dyDescent="0.2">
      <c r="B225"/>
    </row>
    <row r="226" spans="2:2" x14ac:dyDescent="0.2">
      <c r="B226"/>
    </row>
    <row r="227" spans="2:2" x14ac:dyDescent="0.2">
      <c r="B227"/>
    </row>
    <row r="228" spans="2:2" x14ac:dyDescent="0.2">
      <c r="B228"/>
    </row>
    <row r="229" spans="2:2" x14ac:dyDescent="0.2">
      <c r="B229"/>
    </row>
    <row r="230" spans="2:2" x14ac:dyDescent="0.2">
      <c r="B230"/>
    </row>
    <row r="231" spans="2:2" x14ac:dyDescent="0.2">
      <c r="B231"/>
    </row>
    <row r="232" spans="2:2" x14ac:dyDescent="0.2">
      <c r="B232"/>
    </row>
    <row r="233" spans="2:2" x14ac:dyDescent="0.2">
      <c r="B233"/>
    </row>
    <row r="234" spans="2:2" x14ac:dyDescent="0.2">
      <c r="B234"/>
    </row>
    <row r="235" spans="2:2" x14ac:dyDescent="0.2">
      <c r="B235"/>
    </row>
    <row r="236" spans="2:2" x14ac:dyDescent="0.2">
      <c r="B236"/>
    </row>
    <row r="237" spans="2:2" x14ac:dyDescent="0.2">
      <c r="B237"/>
    </row>
    <row r="238" spans="2:2" x14ac:dyDescent="0.2">
      <c r="B238"/>
    </row>
    <row r="239" spans="2:2" x14ac:dyDescent="0.2">
      <c r="B239"/>
    </row>
    <row r="240" spans="2:2" x14ac:dyDescent="0.2">
      <c r="B240"/>
    </row>
    <row r="241" spans="2:2" x14ac:dyDescent="0.2">
      <c r="B241"/>
    </row>
    <row r="242" spans="2:2" x14ac:dyDescent="0.2">
      <c r="B242"/>
    </row>
    <row r="243" spans="2:2" x14ac:dyDescent="0.2">
      <c r="B243"/>
    </row>
    <row r="244" spans="2:2" x14ac:dyDescent="0.2">
      <c r="B244"/>
    </row>
    <row r="245" spans="2:2" x14ac:dyDescent="0.2">
      <c r="B245"/>
    </row>
    <row r="246" spans="2:2" x14ac:dyDescent="0.2">
      <c r="B246"/>
    </row>
    <row r="247" spans="2:2" x14ac:dyDescent="0.2">
      <c r="B247"/>
    </row>
    <row r="248" spans="2:2" x14ac:dyDescent="0.2">
      <c r="B248"/>
    </row>
    <row r="249" spans="2:2" x14ac:dyDescent="0.2">
      <c r="B249"/>
    </row>
    <row r="250" spans="2:2" x14ac:dyDescent="0.2">
      <c r="B250"/>
    </row>
    <row r="251" spans="2:2" x14ac:dyDescent="0.2">
      <c r="B251"/>
    </row>
    <row r="252" spans="2:2" x14ac:dyDescent="0.2">
      <c r="B252"/>
    </row>
    <row r="253" spans="2:2" x14ac:dyDescent="0.2">
      <c r="B253"/>
    </row>
    <row r="254" spans="2:2" x14ac:dyDescent="0.2">
      <c r="B254"/>
    </row>
    <row r="255" spans="2:2" x14ac:dyDescent="0.2">
      <c r="B255"/>
    </row>
    <row r="256" spans="2:2" x14ac:dyDescent="0.2">
      <c r="B256"/>
    </row>
    <row r="257" spans="2:2" x14ac:dyDescent="0.2">
      <c r="B257"/>
    </row>
    <row r="258" spans="2:2" x14ac:dyDescent="0.2">
      <c r="B258"/>
    </row>
    <row r="259" spans="2:2" x14ac:dyDescent="0.2">
      <c r="B259"/>
    </row>
    <row r="260" spans="2:2" x14ac:dyDescent="0.2">
      <c r="B260"/>
    </row>
    <row r="261" spans="2:2" x14ac:dyDescent="0.2">
      <c r="B261"/>
    </row>
    <row r="262" spans="2:2" x14ac:dyDescent="0.2">
      <c r="B262"/>
    </row>
    <row r="263" spans="2:2" x14ac:dyDescent="0.2">
      <c r="B263"/>
    </row>
    <row r="264" spans="2:2" x14ac:dyDescent="0.2">
      <c r="B264"/>
    </row>
    <row r="265" spans="2:2" x14ac:dyDescent="0.2">
      <c r="B265"/>
    </row>
    <row r="266" spans="2:2" x14ac:dyDescent="0.2">
      <c r="B266"/>
    </row>
    <row r="267" spans="2:2" x14ac:dyDescent="0.2">
      <c r="B267"/>
    </row>
    <row r="268" spans="2:2" x14ac:dyDescent="0.2">
      <c r="B268"/>
    </row>
    <row r="269" spans="2:2" x14ac:dyDescent="0.2">
      <c r="B269"/>
    </row>
    <row r="270" spans="2:2" x14ac:dyDescent="0.2">
      <c r="B270"/>
    </row>
    <row r="271" spans="2:2" x14ac:dyDescent="0.2">
      <c r="B271"/>
    </row>
    <row r="272" spans="2:2" x14ac:dyDescent="0.2">
      <c r="B272"/>
    </row>
    <row r="273" spans="2:2" x14ac:dyDescent="0.2">
      <c r="B273"/>
    </row>
    <row r="274" spans="2:2" x14ac:dyDescent="0.2">
      <c r="B274"/>
    </row>
    <row r="275" spans="2:2" x14ac:dyDescent="0.2">
      <c r="B275"/>
    </row>
    <row r="276" spans="2:2" x14ac:dyDescent="0.2">
      <c r="B276"/>
    </row>
    <row r="277" spans="2:2" x14ac:dyDescent="0.2">
      <c r="B277"/>
    </row>
    <row r="278" spans="2:2" x14ac:dyDescent="0.2">
      <c r="B278"/>
    </row>
    <row r="279" spans="2:2" x14ac:dyDescent="0.2">
      <c r="B279"/>
    </row>
    <row r="280" spans="2:2" x14ac:dyDescent="0.2">
      <c r="B280"/>
    </row>
    <row r="281" spans="2:2" x14ac:dyDescent="0.2">
      <c r="B281"/>
    </row>
    <row r="282" spans="2:2" x14ac:dyDescent="0.2">
      <c r="B282"/>
    </row>
    <row r="283" spans="2:2" x14ac:dyDescent="0.2">
      <c r="B283"/>
    </row>
    <row r="284" spans="2:2" x14ac:dyDescent="0.2">
      <c r="B284"/>
    </row>
    <row r="285" spans="2:2" x14ac:dyDescent="0.2">
      <c r="B285"/>
    </row>
    <row r="286" spans="2:2" x14ac:dyDescent="0.2">
      <c r="B286"/>
    </row>
    <row r="287" spans="2:2" x14ac:dyDescent="0.2">
      <c r="B287"/>
    </row>
    <row r="288" spans="2:2" x14ac:dyDescent="0.2">
      <c r="B288"/>
    </row>
    <row r="289" spans="2:2" x14ac:dyDescent="0.2">
      <c r="B289"/>
    </row>
    <row r="290" spans="2:2" x14ac:dyDescent="0.2">
      <c r="B290"/>
    </row>
    <row r="291" spans="2:2" x14ac:dyDescent="0.2">
      <c r="B291"/>
    </row>
    <row r="292" spans="2:2" x14ac:dyDescent="0.2">
      <c r="B292"/>
    </row>
    <row r="293" spans="2:2" x14ac:dyDescent="0.2">
      <c r="B293"/>
    </row>
    <row r="294" spans="2:2" x14ac:dyDescent="0.2">
      <c r="B294"/>
    </row>
    <row r="295" spans="2:2" x14ac:dyDescent="0.2">
      <c r="B295"/>
    </row>
    <row r="296" spans="2:2" x14ac:dyDescent="0.2">
      <c r="B296"/>
    </row>
    <row r="297" spans="2:2" x14ac:dyDescent="0.2">
      <c r="B297"/>
    </row>
    <row r="298" spans="2:2" x14ac:dyDescent="0.2">
      <c r="B298"/>
    </row>
    <row r="299" spans="2:2" x14ac:dyDescent="0.2">
      <c r="B299"/>
    </row>
    <row r="300" spans="2:2" x14ac:dyDescent="0.2">
      <c r="B300"/>
    </row>
    <row r="301" spans="2:2" x14ac:dyDescent="0.2">
      <c r="B301"/>
    </row>
    <row r="302" spans="2:2" x14ac:dyDescent="0.2">
      <c r="B302"/>
    </row>
    <row r="303" spans="2:2" x14ac:dyDescent="0.2">
      <c r="B303"/>
    </row>
    <row r="304" spans="2:2" x14ac:dyDescent="0.2">
      <c r="B304"/>
    </row>
    <row r="305" spans="2:2" x14ac:dyDescent="0.2">
      <c r="B305"/>
    </row>
    <row r="306" spans="2:2" x14ac:dyDescent="0.2">
      <c r="B306"/>
    </row>
    <row r="307" spans="2:2" x14ac:dyDescent="0.2">
      <c r="B307"/>
    </row>
    <row r="308" spans="2:2" x14ac:dyDescent="0.2">
      <c r="B308"/>
    </row>
    <row r="309" spans="2:2" x14ac:dyDescent="0.2">
      <c r="B309"/>
    </row>
    <row r="310" spans="2:2" x14ac:dyDescent="0.2">
      <c r="B310"/>
    </row>
    <row r="311" spans="2:2" x14ac:dyDescent="0.2">
      <c r="B311"/>
    </row>
    <row r="312" spans="2:2" x14ac:dyDescent="0.2">
      <c r="B312"/>
    </row>
    <row r="313" spans="2:2" x14ac:dyDescent="0.2">
      <c r="B313"/>
    </row>
    <row r="314" spans="2:2" x14ac:dyDescent="0.2">
      <c r="B314"/>
    </row>
    <row r="315" spans="2:2" x14ac:dyDescent="0.2">
      <c r="B315"/>
    </row>
    <row r="316" spans="2:2" x14ac:dyDescent="0.2">
      <c r="B316"/>
    </row>
    <row r="317" spans="2:2" x14ac:dyDescent="0.2">
      <c r="B317"/>
    </row>
    <row r="318" spans="2:2" x14ac:dyDescent="0.2">
      <c r="B318"/>
    </row>
    <row r="319" spans="2:2" x14ac:dyDescent="0.2">
      <c r="B319"/>
    </row>
    <row r="320" spans="2:2" x14ac:dyDescent="0.2">
      <c r="B320"/>
    </row>
    <row r="321" spans="2:2" x14ac:dyDescent="0.2">
      <c r="B321"/>
    </row>
    <row r="322" spans="2:2" x14ac:dyDescent="0.2">
      <c r="B322"/>
    </row>
    <row r="323" spans="2:2" x14ac:dyDescent="0.2">
      <c r="B323"/>
    </row>
    <row r="324" spans="2:2" x14ac:dyDescent="0.2">
      <c r="B324"/>
    </row>
    <row r="325" spans="2:2" x14ac:dyDescent="0.2">
      <c r="B325"/>
    </row>
    <row r="326" spans="2:2" x14ac:dyDescent="0.2">
      <c r="B326"/>
    </row>
    <row r="327" spans="2:2" x14ac:dyDescent="0.2">
      <c r="B327"/>
    </row>
    <row r="328" spans="2:2" x14ac:dyDescent="0.2">
      <c r="B328"/>
    </row>
    <row r="329" spans="2:2" x14ac:dyDescent="0.2">
      <c r="B329"/>
    </row>
    <row r="330" spans="2:2" x14ac:dyDescent="0.2">
      <c r="B330"/>
    </row>
    <row r="331" spans="2:2" x14ac:dyDescent="0.2">
      <c r="B331"/>
    </row>
    <row r="332" spans="2:2" x14ac:dyDescent="0.2">
      <c r="B332"/>
    </row>
    <row r="333" spans="2:2" x14ac:dyDescent="0.2">
      <c r="B333"/>
    </row>
    <row r="334" spans="2:2" x14ac:dyDescent="0.2">
      <c r="B334"/>
    </row>
    <row r="335" spans="2:2" x14ac:dyDescent="0.2">
      <c r="B335"/>
    </row>
    <row r="336" spans="2:2" x14ac:dyDescent="0.2">
      <c r="B336"/>
    </row>
    <row r="337" spans="2:2" x14ac:dyDescent="0.2">
      <c r="B337"/>
    </row>
    <row r="338" spans="2:2" x14ac:dyDescent="0.2">
      <c r="B338"/>
    </row>
    <row r="339" spans="2:2" x14ac:dyDescent="0.2">
      <c r="B339"/>
    </row>
    <row r="340" spans="2:2" x14ac:dyDescent="0.2">
      <c r="B340"/>
    </row>
    <row r="341" spans="2:2" x14ac:dyDescent="0.2">
      <c r="B341"/>
    </row>
    <row r="342" spans="2:2" x14ac:dyDescent="0.2">
      <c r="B342"/>
    </row>
    <row r="343" spans="2:2" x14ac:dyDescent="0.2">
      <c r="B343"/>
    </row>
    <row r="344" spans="2:2" x14ac:dyDescent="0.2">
      <c r="B344"/>
    </row>
    <row r="345" spans="2:2" x14ac:dyDescent="0.2">
      <c r="B345"/>
    </row>
    <row r="346" spans="2:2" x14ac:dyDescent="0.2">
      <c r="B346"/>
    </row>
    <row r="347" spans="2:2" x14ac:dyDescent="0.2">
      <c r="B347"/>
    </row>
    <row r="348" spans="2:2" x14ac:dyDescent="0.2">
      <c r="B348"/>
    </row>
    <row r="349" spans="2:2" x14ac:dyDescent="0.2">
      <c r="B349"/>
    </row>
    <row r="350" spans="2:2" x14ac:dyDescent="0.2">
      <c r="B350"/>
    </row>
    <row r="351" spans="2:2" x14ac:dyDescent="0.2">
      <c r="B351"/>
    </row>
    <row r="352" spans="2:2" x14ac:dyDescent="0.2">
      <c r="B352"/>
    </row>
    <row r="353" spans="2:2" x14ac:dyDescent="0.2">
      <c r="B353"/>
    </row>
    <row r="354" spans="2:2" x14ac:dyDescent="0.2">
      <c r="B354"/>
    </row>
    <row r="355" spans="2:2" x14ac:dyDescent="0.2">
      <c r="B355"/>
    </row>
    <row r="356" spans="2:2" x14ac:dyDescent="0.2">
      <c r="B356"/>
    </row>
    <row r="357" spans="2:2" x14ac:dyDescent="0.2">
      <c r="B357"/>
    </row>
    <row r="358" spans="2:2" x14ac:dyDescent="0.2">
      <c r="B358"/>
    </row>
    <row r="359" spans="2:2" x14ac:dyDescent="0.2">
      <c r="B359"/>
    </row>
    <row r="360" spans="2:2" x14ac:dyDescent="0.2">
      <c r="B360"/>
    </row>
    <row r="361" spans="2:2" x14ac:dyDescent="0.2">
      <c r="B361"/>
    </row>
    <row r="362" spans="2:2" x14ac:dyDescent="0.2">
      <c r="B362"/>
    </row>
    <row r="363" spans="2:2" x14ac:dyDescent="0.2">
      <c r="B363"/>
    </row>
    <row r="364" spans="2:2" x14ac:dyDescent="0.2">
      <c r="B364"/>
    </row>
    <row r="365" spans="2:2" x14ac:dyDescent="0.2">
      <c r="B365"/>
    </row>
    <row r="366" spans="2:2" x14ac:dyDescent="0.2">
      <c r="B366"/>
    </row>
    <row r="367" spans="2:2" x14ac:dyDescent="0.2">
      <c r="B367"/>
    </row>
    <row r="368" spans="2:2" x14ac:dyDescent="0.2">
      <c r="B368"/>
    </row>
    <row r="369" spans="2:2" x14ac:dyDescent="0.2">
      <c r="B369"/>
    </row>
    <row r="370" spans="2:2" x14ac:dyDescent="0.2">
      <c r="B370"/>
    </row>
    <row r="371" spans="2:2" x14ac:dyDescent="0.2">
      <c r="B371"/>
    </row>
    <row r="372" spans="2:2" x14ac:dyDescent="0.2">
      <c r="B372"/>
    </row>
    <row r="373" spans="2:2" x14ac:dyDescent="0.2">
      <c r="B373"/>
    </row>
    <row r="374" spans="2:2" x14ac:dyDescent="0.2">
      <c r="B374"/>
    </row>
    <row r="375" spans="2:2" x14ac:dyDescent="0.2">
      <c r="B375"/>
    </row>
    <row r="376" spans="2:2" x14ac:dyDescent="0.2">
      <c r="B376"/>
    </row>
    <row r="377" spans="2:2" x14ac:dyDescent="0.2">
      <c r="B377"/>
    </row>
    <row r="378" spans="2:2" x14ac:dyDescent="0.2">
      <c r="B378"/>
    </row>
    <row r="379" spans="2:2" x14ac:dyDescent="0.2">
      <c r="B379"/>
    </row>
    <row r="380" spans="2:2" x14ac:dyDescent="0.2">
      <c r="B380"/>
    </row>
    <row r="381" spans="2:2" x14ac:dyDescent="0.2">
      <c r="B381"/>
    </row>
    <row r="382" spans="2:2" x14ac:dyDescent="0.2">
      <c r="B382"/>
    </row>
    <row r="383" spans="2:2" x14ac:dyDescent="0.2">
      <c r="B383"/>
    </row>
    <row r="384" spans="2:2" x14ac:dyDescent="0.2">
      <c r="B384"/>
    </row>
    <row r="385" spans="2:2" x14ac:dyDescent="0.2">
      <c r="B385"/>
    </row>
    <row r="386" spans="2:2" x14ac:dyDescent="0.2">
      <c r="B386"/>
    </row>
    <row r="387" spans="2:2" x14ac:dyDescent="0.2">
      <c r="B387"/>
    </row>
    <row r="388" spans="2:2" x14ac:dyDescent="0.2">
      <c r="B388"/>
    </row>
    <row r="389" spans="2:2" x14ac:dyDescent="0.2">
      <c r="B389"/>
    </row>
    <row r="390" spans="2:2" x14ac:dyDescent="0.2">
      <c r="B390"/>
    </row>
    <row r="391" spans="2:2" x14ac:dyDescent="0.2">
      <c r="B391"/>
    </row>
    <row r="392" spans="2:2" x14ac:dyDescent="0.2">
      <c r="B392"/>
    </row>
    <row r="393" spans="2:2" x14ac:dyDescent="0.2">
      <c r="B393"/>
    </row>
    <row r="394" spans="2:2" x14ac:dyDescent="0.2">
      <c r="B394"/>
    </row>
    <row r="395" spans="2:2" x14ac:dyDescent="0.2">
      <c r="B395"/>
    </row>
    <row r="396" spans="2:2" x14ac:dyDescent="0.2">
      <c r="B396"/>
    </row>
    <row r="397" spans="2:2" x14ac:dyDescent="0.2">
      <c r="B397"/>
    </row>
    <row r="398" spans="2:2" x14ac:dyDescent="0.2">
      <c r="B398"/>
    </row>
    <row r="399" spans="2:2" x14ac:dyDescent="0.2">
      <c r="B399"/>
    </row>
    <row r="400" spans="2:2" x14ac:dyDescent="0.2">
      <c r="B400"/>
    </row>
    <row r="401" spans="2:2" x14ac:dyDescent="0.2">
      <c r="B401"/>
    </row>
    <row r="402" spans="2:2" x14ac:dyDescent="0.2">
      <c r="B402"/>
    </row>
    <row r="403" spans="2:2" x14ac:dyDescent="0.2">
      <c r="B403"/>
    </row>
    <row r="404" spans="2:2" x14ac:dyDescent="0.2">
      <c r="B404"/>
    </row>
    <row r="405" spans="2:2" x14ac:dyDescent="0.2">
      <c r="B405"/>
    </row>
    <row r="406" spans="2:2" x14ac:dyDescent="0.2">
      <c r="B406"/>
    </row>
    <row r="407" spans="2:2" x14ac:dyDescent="0.2">
      <c r="B407"/>
    </row>
    <row r="408" spans="2:2" x14ac:dyDescent="0.2">
      <c r="B408"/>
    </row>
    <row r="409" spans="2:2" x14ac:dyDescent="0.2">
      <c r="B409"/>
    </row>
    <row r="410" spans="2:2" x14ac:dyDescent="0.2">
      <c r="B410"/>
    </row>
    <row r="411" spans="2:2" x14ac:dyDescent="0.2">
      <c r="B411"/>
    </row>
    <row r="412" spans="2:2" x14ac:dyDescent="0.2">
      <c r="B412"/>
    </row>
    <row r="413" spans="2:2" x14ac:dyDescent="0.2">
      <c r="B413"/>
    </row>
    <row r="414" spans="2:2" x14ac:dyDescent="0.2">
      <c r="B414"/>
    </row>
    <row r="415" spans="2:2" x14ac:dyDescent="0.2">
      <c r="B415"/>
    </row>
    <row r="416" spans="2:2" x14ac:dyDescent="0.2">
      <c r="B416"/>
    </row>
    <row r="417" spans="2:2" x14ac:dyDescent="0.2">
      <c r="B417"/>
    </row>
    <row r="418" spans="2:2" x14ac:dyDescent="0.2">
      <c r="B418"/>
    </row>
    <row r="419" spans="2:2" x14ac:dyDescent="0.2">
      <c r="B419"/>
    </row>
    <row r="420" spans="2:2" x14ac:dyDescent="0.2">
      <c r="B420"/>
    </row>
    <row r="421" spans="2:2" x14ac:dyDescent="0.2">
      <c r="B421"/>
    </row>
    <row r="422" spans="2:2" x14ac:dyDescent="0.2">
      <c r="B422"/>
    </row>
    <row r="423" spans="2:2" x14ac:dyDescent="0.2">
      <c r="B423"/>
    </row>
    <row r="424" spans="2:2" x14ac:dyDescent="0.2">
      <c r="B424"/>
    </row>
    <row r="425" spans="2:2" x14ac:dyDescent="0.2">
      <c r="B425"/>
    </row>
    <row r="426" spans="2:2" x14ac:dyDescent="0.2">
      <c r="B426"/>
    </row>
    <row r="427" spans="2:2" x14ac:dyDescent="0.2">
      <c r="B427"/>
    </row>
    <row r="428" spans="2:2" x14ac:dyDescent="0.2">
      <c r="B428"/>
    </row>
    <row r="429" spans="2:2" x14ac:dyDescent="0.2">
      <c r="B429"/>
    </row>
    <row r="430" spans="2:2" x14ac:dyDescent="0.2">
      <c r="B430"/>
    </row>
    <row r="431" spans="2:2" x14ac:dyDescent="0.2">
      <c r="B431"/>
    </row>
    <row r="432" spans="2:2" x14ac:dyDescent="0.2">
      <c r="B432"/>
    </row>
    <row r="433" spans="2:2" x14ac:dyDescent="0.2">
      <c r="B433"/>
    </row>
    <row r="434" spans="2:2" x14ac:dyDescent="0.2">
      <c r="B434"/>
    </row>
    <row r="435" spans="2:2" x14ac:dyDescent="0.2">
      <c r="B435"/>
    </row>
    <row r="436" spans="2:2" x14ac:dyDescent="0.2">
      <c r="B436"/>
    </row>
    <row r="437" spans="2:2" x14ac:dyDescent="0.2">
      <c r="B437"/>
    </row>
    <row r="438" spans="2:2" x14ac:dyDescent="0.2">
      <c r="B438"/>
    </row>
    <row r="439" spans="2:2" x14ac:dyDescent="0.2">
      <c r="B439"/>
    </row>
    <row r="440" spans="2:2" x14ac:dyDescent="0.2">
      <c r="B440"/>
    </row>
    <row r="441" spans="2:2" x14ac:dyDescent="0.2">
      <c r="B441"/>
    </row>
    <row r="442" spans="2:2" x14ac:dyDescent="0.2">
      <c r="B442"/>
    </row>
    <row r="443" spans="2:2" x14ac:dyDescent="0.2">
      <c r="B443"/>
    </row>
    <row r="444" spans="2:2" x14ac:dyDescent="0.2">
      <c r="B444"/>
    </row>
    <row r="445" spans="2:2" x14ac:dyDescent="0.2">
      <c r="B445"/>
    </row>
    <row r="446" spans="2:2" x14ac:dyDescent="0.2">
      <c r="B446"/>
    </row>
    <row r="447" spans="2:2" x14ac:dyDescent="0.2">
      <c r="B447"/>
    </row>
    <row r="448" spans="2:2" x14ac:dyDescent="0.2">
      <c r="B448"/>
    </row>
    <row r="449" spans="2:2" x14ac:dyDescent="0.2">
      <c r="B449"/>
    </row>
    <row r="450" spans="2:2" x14ac:dyDescent="0.2">
      <c r="B450"/>
    </row>
    <row r="451" spans="2:2" x14ac:dyDescent="0.2">
      <c r="B451"/>
    </row>
    <row r="452" spans="2:2" x14ac:dyDescent="0.2">
      <c r="B452"/>
    </row>
    <row r="453" spans="2:2" x14ac:dyDescent="0.2">
      <c r="B453"/>
    </row>
    <row r="454" spans="2:2" x14ac:dyDescent="0.2">
      <c r="B454"/>
    </row>
    <row r="455" spans="2:2" x14ac:dyDescent="0.2">
      <c r="B455"/>
    </row>
    <row r="456" spans="2:2" x14ac:dyDescent="0.2">
      <c r="B456"/>
    </row>
    <row r="457" spans="2:2" x14ac:dyDescent="0.2">
      <c r="B457"/>
    </row>
    <row r="458" spans="2:2" x14ac:dyDescent="0.2">
      <c r="B458"/>
    </row>
    <row r="459" spans="2:2" x14ac:dyDescent="0.2">
      <c r="B459"/>
    </row>
    <row r="460" spans="2:2" x14ac:dyDescent="0.2">
      <c r="B460"/>
    </row>
    <row r="461" spans="2:2" x14ac:dyDescent="0.2">
      <c r="B461"/>
    </row>
    <row r="462" spans="2:2" x14ac:dyDescent="0.2">
      <c r="B462"/>
    </row>
    <row r="463" spans="2:2" x14ac:dyDescent="0.2">
      <c r="B463"/>
    </row>
    <row r="464" spans="2:2" x14ac:dyDescent="0.2">
      <c r="B464"/>
    </row>
    <row r="465" spans="2:2" x14ac:dyDescent="0.2">
      <c r="B465"/>
    </row>
    <row r="466" spans="2:2" x14ac:dyDescent="0.2">
      <c r="B466"/>
    </row>
    <row r="467" spans="2:2" x14ac:dyDescent="0.2">
      <c r="B467"/>
    </row>
    <row r="468" spans="2:2" x14ac:dyDescent="0.2">
      <c r="B468"/>
    </row>
    <row r="469" spans="2:2" x14ac:dyDescent="0.2">
      <c r="B469"/>
    </row>
    <row r="470" spans="2:2" x14ac:dyDescent="0.2">
      <c r="B470"/>
    </row>
    <row r="471" spans="2:2" x14ac:dyDescent="0.2">
      <c r="B471"/>
    </row>
    <row r="472" spans="2:2" x14ac:dyDescent="0.2">
      <c r="B472"/>
    </row>
    <row r="473" spans="2:2" x14ac:dyDescent="0.2">
      <c r="B473"/>
    </row>
    <row r="474" spans="2:2" x14ac:dyDescent="0.2">
      <c r="B474"/>
    </row>
    <row r="475" spans="2:2" x14ac:dyDescent="0.2">
      <c r="B475"/>
    </row>
    <row r="476" spans="2:2" x14ac:dyDescent="0.2">
      <c r="B476"/>
    </row>
    <row r="477" spans="2:2" x14ac:dyDescent="0.2">
      <c r="B477"/>
    </row>
    <row r="478" spans="2:2" x14ac:dyDescent="0.2">
      <c r="B478"/>
    </row>
    <row r="479" spans="2:2" x14ac:dyDescent="0.2">
      <c r="B479"/>
    </row>
    <row r="480" spans="2:2" x14ac:dyDescent="0.2">
      <c r="B480"/>
    </row>
    <row r="481" spans="2:2" x14ac:dyDescent="0.2">
      <c r="B481"/>
    </row>
    <row r="482" spans="2:2" x14ac:dyDescent="0.2">
      <c r="B482"/>
    </row>
    <row r="483" spans="2:2" x14ac:dyDescent="0.2">
      <c r="B483"/>
    </row>
    <row r="484" spans="2:2" x14ac:dyDescent="0.2">
      <c r="B484"/>
    </row>
    <row r="485" spans="2:2" x14ac:dyDescent="0.2">
      <c r="B485"/>
    </row>
    <row r="486" spans="2:2" x14ac:dyDescent="0.2">
      <c r="B486"/>
    </row>
    <row r="487" spans="2:2" x14ac:dyDescent="0.2">
      <c r="B487"/>
    </row>
    <row r="488" spans="2:2" x14ac:dyDescent="0.2">
      <c r="B488"/>
    </row>
    <row r="489" spans="2:2" x14ac:dyDescent="0.2">
      <c r="B489"/>
    </row>
    <row r="490" spans="2:2" x14ac:dyDescent="0.2">
      <c r="B490"/>
    </row>
    <row r="491" spans="2:2" x14ac:dyDescent="0.2">
      <c r="B491"/>
    </row>
    <row r="492" spans="2:2" x14ac:dyDescent="0.2">
      <c r="B492"/>
    </row>
    <row r="493" spans="2:2" x14ac:dyDescent="0.2">
      <c r="B493"/>
    </row>
    <row r="494" spans="2:2" x14ac:dyDescent="0.2">
      <c r="B494"/>
    </row>
    <row r="495" spans="2:2" x14ac:dyDescent="0.2">
      <c r="B495"/>
    </row>
    <row r="496" spans="2:2" x14ac:dyDescent="0.2">
      <c r="B496"/>
    </row>
    <row r="497" spans="2:2" x14ac:dyDescent="0.2">
      <c r="B497"/>
    </row>
    <row r="498" spans="2:2" x14ac:dyDescent="0.2">
      <c r="B498"/>
    </row>
    <row r="499" spans="2:2" x14ac:dyDescent="0.2">
      <c r="B499"/>
    </row>
    <row r="500" spans="2:2" x14ac:dyDescent="0.2">
      <c r="B500"/>
    </row>
    <row r="501" spans="2:2" x14ac:dyDescent="0.2">
      <c r="B501"/>
    </row>
    <row r="502" spans="2:2" x14ac:dyDescent="0.2">
      <c r="B502"/>
    </row>
    <row r="503" spans="2:2" x14ac:dyDescent="0.2">
      <c r="B503"/>
    </row>
    <row r="504" spans="2:2" x14ac:dyDescent="0.2">
      <c r="B504"/>
    </row>
    <row r="505" spans="2:2" x14ac:dyDescent="0.2">
      <c r="B505"/>
    </row>
    <row r="506" spans="2:2" x14ac:dyDescent="0.2">
      <c r="B506"/>
    </row>
    <row r="507" spans="2:2" x14ac:dyDescent="0.2">
      <c r="B507"/>
    </row>
    <row r="508" spans="2:2" x14ac:dyDescent="0.2">
      <c r="B508"/>
    </row>
    <row r="509" spans="2:2" x14ac:dyDescent="0.2">
      <c r="B509"/>
    </row>
    <row r="510" spans="2:2" x14ac:dyDescent="0.2">
      <c r="B510"/>
    </row>
    <row r="511" spans="2:2" x14ac:dyDescent="0.2">
      <c r="B511"/>
    </row>
    <row r="512" spans="2:2" x14ac:dyDescent="0.2">
      <c r="B512"/>
    </row>
    <row r="513" spans="2:2" x14ac:dyDescent="0.2">
      <c r="B513"/>
    </row>
    <row r="514" spans="2:2" x14ac:dyDescent="0.2">
      <c r="B514"/>
    </row>
    <row r="515" spans="2:2" x14ac:dyDescent="0.2">
      <c r="B515"/>
    </row>
    <row r="516" spans="2:2" x14ac:dyDescent="0.2">
      <c r="B516"/>
    </row>
    <row r="517" spans="2:2" x14ac:dyDescent="0.2">
      <c r="B517"/>
    </row>
    <row r="518" spans="2:2" x14ac:dyDescent="0.2">
      <c r="B518"/>
    </row>
    <row r="519" spans="2:2" x14ac:dyDescent="0.2">
      <c r="B519"/>
    </row>
    <row r="520" spans="2:2" x14ac:dyDescent="0.2">
      <c r="B520"/>
    </row>
    <row r="521" spans="2:2" x14ac:dyDescent="0.2">
      <c r="B521"/>
    </row>
    <row r="522" spans="2:2" x14ac:dyDescent="0.2">
      <c r="B522"/>
    </row>
    <row r="523" spans="2:2" x14ac:dyDescent="0.2">
      <c r="B523"/>
    </row>
    <row r="524" spans="2:2" x14ac:dyDescent="0.2">
      <c r="B524"/>
    </row>
    <row r="525" spans="2:2" x14ac:dyDescent="0.2">
      <c r="B525"/>
    </row>
    <row r="526" spans="2:2" x14ac:dyDescent="0.2">
      <c r="B526"/>
    </row>
    <row r="527" spans="2:2" x14ac:dyDescent="0.2">
      <c r="B527"/>
    </row>
    <row r="528" spans="2:2" x14ac:dyDescent="0.2">
      <c r="B528"/>
    </row>
    <row r="529" spans="2:2" x14ac:dyDescent="0.2">
      <c r="B529"/>
    </row>
    <row r="530" spans="2:2" x14ac:dyDescent="0.2">
      <c r="B530"/>
    </row>
    <row r="531" spans="2:2" x14ac:dyDescent="0.2">
      <c r="B531"/>
    </row>
    <row r="532" spans="2:2" x14ac:dyDescent="0.2">
      <c r="B532"/>
    </row>
    <row r="533" spans="2:2" x14ac:dyDescent="0.2">
      <c r="B533"/>
    </row>
    <row r="534" spans="2:2" x14ac:dyDescent="0.2">
      <c r="B534"/>
    </row>
    <row r="535" spans="2:2" x14ac:dyDescent="0.2">
      <c r="B535"/>
    </row>
    <row r="536" spans="2:2" x14ac:dyDescent="0.2">
      <c r="B536"/>
    </row>
    <row r="537" spans="2:2" x14ac:dyDescent="0.2">
      <c r="B537"/>
    </row>
    <row r="538" spans="2:2" x14ac:dyDescent="0.2">
      <c r="B538"/>
    </row>
    <row r="539" spans="2:2" x14ac:dyDescent="0.2">
      <c r="B539"/>
    </row>
    <row r="540" spans="2:2" x14ac:dyDescent="0.2">
      <c r="B540"/>
    </row>
    <row r="541" spans="2:2" x14ac:dyDescent="0.2">
      <c r="B541"/>
    </row>
    <row r="542" spans="2:2" x14ac:dyDescent="0.2">
      <c r="B542"/>
    </row>
    <row r="543" spans="2:2" x14ac:dyDescent="0.2">
      <c r="B543"/>
    </row>
    <row r="544" spans="2:2" x14ac:dyDescent="0.2">
      <c r="B544"/>
    </row>
    <row r="545" spans="2:2" x14ac:dyDescent="0.2">
      <c r="B545"/>
    </row>
    <row r="546" spans="2:2" x14ac:dyDescent="0.2">
      <c r="B546"/>
    </row>
    <row r="547" spans="2:2" x14ac:dyDescent="0.2">
      <c r="B547"/>
    </row>
    <row r="548" spans="2:2" x14ac:dyDescent="0.2">
      <c r="B548"/>
    </row>
    <row r="549" spans="2:2" x14ac:dyDescent="0.2">
      <c r="B549"/>
    </row>
    <row r="550" spans="2:2" x14ac:dyDescent="0.2">
      <c r="B550"/>
    </row>
    <row r="551" spans="2:2" x14ac:dyDescent="0.2">
      <c r="B551"/>
    </row>
    <row r="552" spans="2:2" x14ac:dyDescent="0.2">
      <c r="B552"/>
    </row>
    <row r="553" spans="2:2" x14ac:dyDescent="0.2">
      <c r="B553"/>
    </row>
    <row r="554" spans="2:2" x14ac:dyDescent="0.2">
      <c r="B554"/>
    </row>
    <row r="555" spans="2:2" x14ac:dyDescent="0.2">
      <c r="B555"/>
    </row>
    <row r="556" spans="2:2" x14ac:dyDescent="0.2">
      <c r="B556"/>
    </row>
    <row r="557" spans="2:2" x14ac:dyDescent="0.2">
      <c r="B557"/>
    </row>
    <row r="558" spans="2:2" x14ac:dyDescent="0.2">
      <c r="B558"/>
    </row>
    <row r="559" spans="2:2" x14ac:dyDescent="0.2">
      <c r="B559"/>
    </row>
    <row r="560" spans="2:2" x14ac:dyDescent="0.2">
      <c r="B560"/>
    </row>
    <row r="561" spans="2:2" x14ac:dyDescent="0.2">
      <c r="B561"/>
    </row>
    <row r="562" spans="2:2" x14ac:dyDescent="0.2">
      <c r="B562"/>
    </row>
    <row r="563" spans="2:2" x14ac:dyDescent="0.2">
      <c r="B563"/>
    </row>
    <row r="564" spans="2:2" x14ac:dyDescent="0.2">
      <c r="B564"/>
    </row>
    <row r="565" spans="2:2" x14ac:dyDescent="0.2">
      <c r="B565"/>
    </row>
    <row r="566" spans="2:2" x14ac:dyDescent="0.2">
      <c r="B566"/>
    </row>
    <row r="567" spans="2:2" x14ac:dyDescent="0.2">
      <c r="B567"/>
    </row>
    <row r="568" spans="2:2" x14ac:dyDescent="0.2">
      <c r="B568"/>
    </row>
    <row r="569" spans="2:2" x14ac:dyDescent="0.2">
      <c r="B569"/>
    </row>
    <row r="570" spans="2:2" x14ac:dyDescent="0.2">
      <c r="B570"/>
    </row>
    <row r="571" spans="2:2" x14ac:dyDescent="0.2">
      <c r="B571"/>
    </row>
    <row r="572" spans="2:2" x14ac:dyDescent="0.2">
      <c r="B572"/>
    </row>
    <row r="573" spans="2:2" x14ac:dyDescent="0.2">
      <c r="B573"/>
    </row>
    <row r="574" spans="2:2" x14ac:dyDescent="0.2">
      <c r="B574"/>
    </row>
    <row r="575" spans="2:2" x14ac:dyDescent="0.2">
      <c r="B575"/>
    </row>
    <row r="576" spans="2:2" x14ac:dyDescent="0.2">
      <c r="B576"/>
    </row>
    <row r="577" spans="2:2" x14ac:dyDescent="0.2">
      <c r="B577"/>
    </row>
    <row r="578" spans="2:2" x14ac:dyDescent="0.2">
      <c r="B578"/>
    </row>
    <row r="579" spans="2:2" x14ac:dyDescent="0.2">
      <c r="B579"/>
    </row>
    <row r="580" spans="2:2" x14ac:dyDescent="0.2">
      <c r="B580"/>
    </row>
    <row r="581" spans="2:2" x14ac:dyDescent="0.2">
      <c r="B581"/>
    </row>
    <row r="582" spans="2:2" x14ac:dyDescent="0.2">
      <c r="B582"/>
    </row>
    <row r="583" spans="2:2" x14ac:dyDescent="0.2">
      <c r="B583"/>
    </row>
    <row r="584" spans="2:2" x14ac:dyDescent="0.2">
      <c r="B584"/>
    </row>
    <row r="585" spans="2:2" x14ac:dyDescent="0.2">
      <c r="B585"/>
    </row>
    <row r="586" spans="2:2" x14ac:dyDescent="0.2">
      <c r="B586"/>
    </row>
    <row r="587" spans="2:2" x14ac:dyDescent="0.2">
      <c r="B587"/>
    </row>
    <row r="588" spans="2:2" x14ac:dyDescent="0.2">
      <c r="B588"/>
    </row>
    <row r="589" spans="2:2" x14ac:dyDescent="0.2">
      <c r="B589"/>
    </row>
    <row r="590" spans="2:2" x14ac:dyDescent="0.2">
      <c r="B590"/>
    </row>
    <row r="591" spans="2:2" x14ac:dyDescent="0.2">
      <c r="B591"/>
    </row>
    <row r="592" spans="2:2" x14ac:dyDescent="0.2">
      <c r="B592"/>
    </row>
    <row r="593" spans="2:2" x14ac:dyDescent="0.2">
      <c r="B593"/>
    </row>
    <row r="594" spans="2:2" x14ac:dyDescent="0.2">
      <c r="B594"/>
    </row>
    <row r="595" spans="2:2" x14ac:dyDescent="0.2">
      <c r="B595"/>
    </row>
    <row r="596" spans="2:2" x14ac:dyDescent="0.2">
      <c r="B596"/>
    </row>
    <row r="597" spans="2:2" x14ac:dyDescent="0.2">
      <c r="B597"/>
    </row>
    <row r="598" spans="2:2" x14ac:dyDescent="0.2">
      <c r="B598"/>
    </row>
    <row r="599" spans="2:2" x14ac:dyDescent="0.2">
      <c r="B599"/>
    </row>
    <row r="600" spans="2:2" x14ac:dyDescent="0.2">
      <c r="B600"/>
    </row>
    <row r="601" spans="2:2" x14ac:dyDescent="0.2">
      <c r="B601"/>
    </row>
    <row r="602" spans="2:2" x14ac:dyDescent="0.2">
      <c r="B602"/>
    </row>
    <row r="603" spans="2:2" x14ac:dyDescent="0.2">
      <c r="B603"/>
    </row>
    <row r="604" spans="2:2" x14ac:dyDescent="0.2">
      <c r="B604"/>
    </row>
    <row r="605" spans="2:2" x14ac:dyDescent="0.2">
      <c r="B605"/>
    </row>
    <row r="606" spans="2:2" x14ac:dyDescent="0.2">
      <c r="B606"/>
    </row>
    <row r="607" spans="2:2" x14ac:dyDescent="0.2">
      <c r="B607"/>
    </row>
    <row r="608" spans="2:2" x14ac:dyDescent="0.2">
      <c r="B608"/>
    </row>
    <row r="609" spans="2:2" x14ac:dyDescent="0.2">
      <c r="B609"/>
    </row>
    <row r="610" spans="2:2" x14ac:dyDescent="0.2">
      <c r="B610"/>
    </row>
    <row r="611" spans="2:2" x14ac:dyDescent="0.2">
      <c r="B611"/>
    </row>
    <row r="612" spans="2:2" x14ac:dyDescent="0.2">
      <c r="B612"/>
    </row>
    <row r="613" spans="2:2" x14ac:dyDescent="0.2">
      <c r="B613"/>
    </row>
    <row r="614" spans="2:2" x14ac:dyDescent="0.2">
      <c r="B614"/>
    </row>
    <row r="615" spans="2:2" x14ac:dyDescent="0.2">
      <c r="B615"/>
    </row>
    <row r="616" spans="2:2" x14ac:dyDescent="0.2">
      <c r="B616"/>
    </row>
    <row r="617" spans="2:2" x14ac:dyDescent="0.2">
      <c r="B617"/>
    </row>
    <row r="618" spans="2:2" x14ac:dyDescent="0.2">
      <c r="B618"/>
    </row>
    <row r="619" spans="2:2" x14ac:dyDescent="0.2">
      <c r="B619"/>
    </row>
    <row r="620" spans="2:2" x14ac:dyDescent="0.2">
      <c r="B620"/>
    </row>
    <row r="621" spans="2:2" x14ac:dyDescent="0.2">
      <c r="B621"/>
    </row>
    <row r="622" spans="2:2" x14ac:dyDescent="0.2">
      <c r="B622"/>
    </row>
    <row r="623" spans="2:2" x14ac:dyDescent="0.2">
      <c r="B623"/>
    </row>
    <row r="624" spans="2:2" x14ac:dyDescent="0.2">
      <c r="B624"/>
    </row>
    <row r="625" spans="2:2" x14ac:dyDescent="0.2">
      <c r="B625"/>
    </row>
    <row r="626" spans="2:2" x14ac:dyDescent="0.2">
      <c r="B626"/>
    </row>
    <row r="627" spans="2:2" x14ac:dyDescent="0.2">
      <c r="B627"/>
    </row>
    <row r="628" spans="2:2" x14ac:dyDescent="0.2">
      <c r="B628"/>
    </row>
    <row r="629" spans="2:2" x14ac:dyDescent="0.2">
      <c r="B629"/>
    </row>
    <row r="630" spans="2:2" x14ac:dyDescent="0.2">
      <c r="B630"/>
    </row>
    <row r="631" spans="2:2" x14ac:dyDescent="0.2">
      <c r="B631"/>
    </row>
    <row r="632" spans="2:2" x14ac:dyDescent="0.2">
      <c r="B632"/>
    </row>
    <row r="633" spans="2:2" x14ac:dyDescent="0.2">
      <c r="B633"/>
    </row>
    <row r="634" spans="2:2" x14ac:dyDescent="0.2">
      <c r="B634"/>
    </row>
    <row r="635" spans="2:2" x14ac:dyDescent="0.2">
      <c r="B635"/>
    </row>
    <row r="636" spans="2:2" x14ac:dyDescent="0.2">
      <c r="B636"/>
    </row>
    <row r="637" spans="2:2" x14ac:dyDescent="0.2">
      <c r="B637"/>
    </row>
    <row r="638" spans="2:2" x14ac:dyDescent="0.2">
      <c r="B638"/>
    </row>
    <row r="639" spans="2:2" x14ac:dyDescent="0.2">
      <c r="B639"/>
    </row>
    <row r="640" spans="2:2" x14ac:dyDescent="0.2">
      <c r="B640"/>
    </row>
    <row r="641" spans="2:2" x14ac:dyDescent="0.2">
      <c r="B641"/>
    </row>
    <row r="642" spans="2:2" x14ac:dyDescent="0.2">
      <c r="B642"/>
    </row>
    <row r="643" spans="2:2" x14ac:dyDescent="0.2">
      <c r="B643"/>
    </row>
    <row r="644" spans="2:2" x14ac:dyDescent="0.2">
      <c r="B644"/>
    </row>
    <row r="645" spans="2:2" x14ac:dyDescent="0.2">
      <c r="B645"/>
    </row>
    <row r="646" spans="2:2" x14ac:dyDescent="0.2">
      <c r="B646"/>
    </row>
    <row r="647" spans="2:2" x14ac:dyDescent="0.2">
      <c r="B647"/>
    </row>
    <row r="648" spans="2:2" x14ac:dyDescent="0.2">
      <c r="B648"/>
    </row>
    <row r="649" spans="2:2" x14ac:dyDescent="0.2">
      <c r="B649"/>
    </row>
    <row r="650" spans="2:2" x14ac:dyDescent="0.2">
      <c r="B650"/>
    </row>
    <row r="651" spans="2:2" x14ac:dyDescent="0.2">
      <c r="B651"/>
    </row>
    <row r="652" spans="2:2" x14ac:dyDescent="0.2">
      <c r="B652"/>
    </row>
    <row r="653" spans="2:2" x14ac:dyDescent="0.2">
      <c r="B653"/>
    </row>
    <row r="654" spans="2:2" x14ac:dyDescent="0.2">
      <c r="B654"/>
    </row>
    <row r="655" spans="2:2" x14ac:dyDescent="0.2">
      <c r="B655"/>
    </row>
    <row r="656" spans="2:2" x14ac:dyDescent="0.2">
      <c r="B656"/>
    </row>
    <row r="657" spans="2:2" x14ac:dyDescent="0.2">
      <c r="B657"/>
    </row>
    <row r="658" spans="2:2" x14ac:dyDescent="0.2">
      <c r="B658"/>
    </row>
    <row r="659" spans="2:2" x14ac:dyDescent="0.2">
      <c r="B659"/>
    </row>
    <row r="660" spans="2:2" x14ac:dyDescent="0.2">
      <c r="B660"/>
    </row>
    <row r="661" spans="2:2" x14ac:dyDescent="0.2">
      <c r="B661"/>
    </row>
    <row r="662" spans="2:2" x14ac:dyDescent="0.2">
      <c r="B662"/>
    </row>
    <row r="663" spans="2:2" x14ac:dyDescent="0.2">
      <c r="B663"/>
    </row>
    <row r="664" spans="2:2" x14ac:dyDescent="0.2">
      <c r="B664"/>
    </row>
    <row r="665" spans="2:2" x14ac:dyDescent="0.2">
      <c r="B665"/>
    </row>
    <row r="666" spans="2:2" x14ac:dyDescent="0.2">
      <c r="B666"/>
    </row>
    <row r="667" spans="2:2" x14ac:dyDescent="0.2">
      <c r="B667"/>
    </row>
    <row r="668" spans="2:2" x14ac:dyDescent="0.2">
      <c r="B668"/>
    </row>
    <row r="669" spans="2:2" x14ac:dyDescent="0.2">
      <c r="B669"/>
    </row>
    <row r="670" spans="2:2" x14ac:dyDescent="0.2">
      <c r="B670"/>
    </row>
    <row r="671" spans="2:2" x14ac:dyDescent="0.2">
      <c r="B671"/>
    </row>
    <row r="672" spans="2:2" x14ac:dyDescent="0.2">
      <c r="B672"/>
    </row>
    <row r="673" spans="2:2" x14ac:dyDescent="0.2">
      <c r="B673"/>
    </row>
    <row r="674" spans="2:2" x14ac:dyDescent="0.2">
      <c r="B674"/>
    </row>
    <row r="675" spans="2:2" x14ac:dyDescent="0.2">
      <c r="B675"/>
    </row>
    <row r="676" spans="2:2" x14ac:dyDescent="0.2">
      <c r="B676"/>
    </row>
    <row r="677" spans="2:2" x14ac:dyDescent="0.2">
      <c r="B677"/>
    </row>
    <row r="678" spans="2:2" x14ac:dyDescent="0.2">
      <c r="B678"/>
    </row>
    <row r="679" spans="2:2" x14ac:dyDescent="0.2">
      <c r="B679"/>
    </row>
    <row r="680" spans="2:2" x14ac:dyDescent="0.2">
      <c r="B680"/>
    </row>
    <row r="681" spans="2:2" x14ac:dyDescent="0.2">
      <c r="B681"/>
    </row>
    <row r="682" spans="2:2" x14ac:dyDescent="0.2">
      <c r="B682"/>
    </row>
    <row r="683" spans="2:2" x14ac:dyDescent="0.2">
      <c r="B683"/>
    </row>
    <row r="684" spans="2:2" x14ac:dyDescent="0.2">
      <c r="B684"/>
    </row>
    <row r="685" spans="2:2" x14ac:dyDescent="0.2">
      <c r="B685"/>
    </row>
    <row r="686" spans="2:2" x14ac:dyDescent="0.2">
      <c r="B686"/>
    </row>
    <row r="687" spans="2:2" x14ac:dyDescent="0.2">
      <c r="B687"/>
    </row>
    <row r="688" spans="2:2" x14ac:dyDescent="0.2">
      <c r="B688"/>
    </row>
    <row r="689" spans="2:2" x14ac:dyDescent="0.2">
      <c r="B689"/>
    </row>
    <row r="690" spans="2:2" x14ac:dyDescent="0.2">
      <c r="B690"/>
    </row>
    <row r="691" spans="2:2" x14ac:dyDescent="0.2">
      <c r="B691"/>
    </row>
    <row r="692" spans="2:2" x14ac:dyDescent="0.2">
      <c r="B692"/>
    </row>
    <row r="693" spans="2:2" x14ac:dyDescent="0.2">
      <c r="B693"/>
    </row>
    <row r="694" spans="2:2" x14ac:dyDescent="0.2">
      <c r="B694"/>
    </row>
    <row r="695" spans="2:2" x14ac:dyDescent="0.2">
      <c r="B695"/>
    </row>
    <row r="696" spans="2:2" x14ac:dyDescent="0.2">
      <c r="B696"/>
    </row>
    <row r="697" spans="2:2" x14ac:dyDescent="0.2">
      <c r="B697"/>
    </row>
    <row r="698" spans="2:2" x14ac:dyDescent="0.2">
      <c r="B698"/>
    </row>
    <row r="699" spans="2:2" x14ac:dyDescent="0.2">
      <c r="B699"/>
    </row>
    <row r="700" spans="2:2" x14ac:dyDescent="0.2">
      <c r="B700"/>
    </row>
    <row r="701" spans="2:2" x14ac:dyDescent="0.2">
      <c r="B701"/>
    </row>
    <row r="702" spans="2:2" x14ac:dyDescent="0.2">
      <c r="B702"/>
    </row>
    <row r="703" spans="2:2" x14ac:dyDescent="0.2">
      <c r="B703"/>
    </row>
    <row r="704" spans="2:2" x14ac:dyDescent="0.2">
      <c r="B704"/>
    </row>
    <row r="705" spans="2:2" x14ac:dyDescent="0.2">
      <c r="B705"/>
    </row>
    <row r="706" spans="2:2" x14ac:dyDescent="0.2">
      <c r="B706"/>
    </row>
    <row r="707" spans="2:2" x14ac:dyDescent="0.2">
      <c r="B707"/>
    </row>
    <row r="708" spans="2:2" x14ac:dyDescent="0.2">
      <c r="B708"/>
    </row>
    <row r="709" spans="2:2" x14ac:dyDescent="0.2">
      <c r="B709"/>
    </row>
    <row r="710" spans="2:2" x14ac:dyDescent="0.2">
      <c r="B710"/>
    </row>
    <row r="711" spans="2:2" x14ac:dyDescent="0.2">
      <c r="B711"/>
    </row>
    <row r="712" spans="2:2" x14ac:dyDescent="0.2">
      <c r="B712"/>
    </row>
    <row r="713" spans="2:2" x14ac:dyDescent="0.2">
      <c r="B713"/>
    </row>
    <row r="714" spans="2:2" x14ac:dyDescent="0.2">
      <c r="B714"/>
    </row>
    <row r="715" spans="2:2" x14ac:dyDescent="0.2">
      <c r="B715"/>
    </row>
    <row r="716" spans="2:2" x14ac:dyDescent="0.2">
      <c r="B716"/>
    </row>
    <row r="717" spans="2:2" x14ac:dyDescent="0.2">
      <c r="B717"/>
    </row>
    <row r="718" spans="2:2" x14ac:dyDescent="0.2">
      <c r="B718"/>
    </row>
    <row r="719" spans="2:2" x14ac:dyDescent="0.2">
      <c r="B719"/>
    </row>
    <row r="720" spans="2:2" x14ac:dyDescent="0.2">
      <c r="B720"/>
    </row>
    <row r="721" spans="2:2" x14ac:dyDescent="0.2">
      <c r="B721"/>
    </row>
    <row r="722" spans="2:2" x14ac:dyDescent="0.2">
      <c r="B722"/>
    </row>
    <row r="723" spans="2:2" x14ac:dyDescent="0.2">
      <c r="B723"/>
    </row>
    <row r="724" spans="2:2" x14ac:dyDescent="0.2">
      <c r="B724"/>
    </row>
    <row r="725" spans="2:2" x14ac:dyDescent="0.2">
      <c r="B725"/>
    </row>
    <row r="726" spans="2:2" x14ac:dyDescent="0.2">
      <c r="B726"/>
    </row>
    <row r="727" spans="2:2" x14ac:dyDescent="0.2">
      <c r="B727"/>
    </row>
    <row r="728" spans="2:2" x14ac:dyDescent="0.2">
      <c r="B728"/>
    </row>
    <row r="729" spans="2:2" x14ac:dyDescent="0.2">
      <c r="B729"/>
    </row>
    <row r="730" spans="2:2" x14ac:dyDescent="0.2">
      <c r="B730"/>
    </row>
    <row r="731" spans="2:2" x14ac:dyDescent="0.2">
      <c r="B731"/>
    </row>
    <row r="732" spans="2:2" x14ac:dyDescent="0.2">
      <c r="B732"/>
    </row>
    <row r="733" spans="2:2" x14ac:dyDescent="0.2">
      <c r="B733"/>
    </row>
    <row r="734" spans="2:2" x14ac:dyDescent="0.2">
      <c r="B734"/>
    </row>
    <row r="735" spans="2:2" x14ac:dyDescent="0.2">
      <c r="B735"/>
    </row>
    <row r="736" spans="2:2" x14ac:dyDescent="0.2">
      <c r="B736"/>
    </row>
    <row r="737" spans="2:2" x14ac:dyDescent="0.2">
      <c r="B737"/>
    </row>
    <row r="738" spans="2:2" x14ac:dyDescent="0.2">
      <c r="B738"/>
    </row>
    <row r="739" spans="2:2" x14ac:dyDescent="0.2">
      <c r="B739"/>
    </row>
    <row r="740" spans="2:2" x14ac:dyDescent="0.2">
      <c r="B740"/>
    </row>
    <row r="741" spans="2:2" x14ac:dyDescent="0.2">
      <c r="B741"/>
    </row>
    <row r="742" spans="2:2" x14ac:dyDescent="0.2">
      <c r="B742"/>
    </row>
    <row r="743" spans="2:2" x14ac:dyDescent="0.2">
      <c r="B743"/>
    </row>
    <row r="744" spans="2:2" x14ac:dyDescent="0.2">
      <c r="B744"/>
    </row>
    <row r="745" spans="2:2" x14ac:dyDescent="0.2">
      <c r="B745"/>
    </row>
    <row r="746" spans="2:2" x14ac:dyDescent="0.2">
      <c r="B746"/>
    </row>
    <row r="747" spans="2:2" x14ac:dyDescent="0.2">
      <c r="B747"/>
    </row>
    <row r="748" spans="2:2" x14ac:dyDescent="0.2">
      <c r="B748"/>
    </row>
    <row r="749" spans="2:2" x14ac:dyDescent="0.2">
      <c r="B749"/>
    </row>
    <row r="750" spans="2:2" x14ac:dyDescent="0.2">
      <c r="B750"/>
    </row>
    <row r="751" spans="2:2" x14ac:dyDescent="0.2">
      <c r="B751"/>
    </row>
    <row r="752" spans="2:2" x14ac:dyDescent="0.2">
      <c r="B752"/>
    </row>
    <row r="753" spans="2:2" x14ac:dyDescent="0.2">
      <c r="B753"/>
    </row>
    <row r="754" spans="2:2" x14ac:dyDescent="0.2">
      <c r="B754"/>
    </row>
    <row r="755" spans="2:2" x14ac:dyDescent="0.2">
      <c r="B755"/>
    </row>
    <row r="756" spans="2:2" x14ac:dyDescent="0.2">
      <c r="B756"/>
    </row>
    <row r="757" spans="2:2" x14ac:dyDescent="0.2">
      <c r="B757"/>
    </row>
    <row r="758" spans="2:2" x14ac:dyDescent="0.2">
      <c r="B758"/>
    </row>
    <row r="759" spans="2:2" x14ac:dyDescent="0.2">
      <c r="B759"/>
    </row>
    <row r="760" spans="2:2" x14ac:dyDescent="0.2">
      <c r="B760"/>
    </row>
    <row r="761" spans="2:2" x14ac:dyDescent="0.2">
      <c r="B761"/>
    </row>
    <row r="762" spans="2:2" x14ac:dyDescent="0.2">
      <c r="B762"/>
    </row>
    <row r="763" spans="2:2" x14ac:dyDescent="0.2">
      <c r="B763"/>
    </row>
    <row r="764" spans="2:2" x14ac:dyDescent="0.2">
      <c r="B764"/>
    </row>
    <row r="765" spans="2:2" x14ac:dyDescent="0.2">
      <c r="B765"/>
    </row>
    <row r="766" spans="2:2" x14ac:dyDescent="0.2">
      <c r="B766"/>
    </row>
    <row r="767" spans="2:2" x14ac:dyDescent="0.2">
      <c r="B767"/>
    </row>
    <row r="768" spans="2:2" x14ac:dyDescent="0.2">
      <c r="B768"/>
    </row>
    <row r="769" spans="2:2" x14ac:dyDescent="0.2">
      <c r="B769"/>
    </row>
    <row r="770" spans="2:2" x14ac:dyDescent="0.2">
      <c r="B770"/>
    </row>
    <row r="771" spans="2:2" x14ac:dyDescent="0.2">
      <c r="B771"/>
    </row>
    <row r="772" spans="2:2" x14ac:dyDescent="0.2">
      <c r="B772"/>
    </row>
    <row r="773" spans="2:2" x14ac:dyDescent="0.2">
      <c r="B773"/>
    </row>
    <row r="774" spans="2:2" x14ac:dyDescent="0.2">
      <c r="B774"/>
    </row>
    <row r="775" spans="2:2" x14ac:dyDescent="0.2">
      <c r="B775"/>
    </row>
    <row r="776" spans="2:2" x14ac:dyDescent="0.2">
      <c r="B776"/>
    </row>
    <row r="777" spans="2:2" x14ac:dyDescent="0.2">
      <c r="B777"/>
    </row>
    <row r="778" spans="2:2" x14ac:dyDescent="0.2">
      <c r="B778"/>
    </row>
    <row r="779" spans="2:2" x14ac:dyDescent="0.2">
      <c r="B779"/>
    </row>
    <row r="780" spans="2:2" x14ac:dyDescent="0.2">
      <c r="B780"/>
    </row>
    <row r="781" spans="2:2" x14ac:dyDescent="0.2">
      <c r="B781"/>
    </row>
    <row r="782" spans="2:2" x14ac:dyDescent="0.2">
      <c r="B782"/>
    </row>
    <row r="783" spans="2:2" x14ac:dyDescent="0.2">
      <c r="B783"/>
    </row>
    <row r="784" spans="2:2" x14ac:dyDescent="0.2">
      <c r="B784"/>
    </row>
    <row r="785" spans="2:2" x14ac:dyDescent="0.2">
      <c r="B785"/>
    </row>
    <row r="786" spans="2:2" x14ac:dyDescent="0.2">
      <c r="B786"/>
    </row>
    <row r="787" spans="2:2" x14ac:dyDescent="0.2">
      <c r="B787"/>
    </row>
    <row r="788" spans="2:2" x14ac:dyDescent="0.2">
      <c r="B788"/>
    </row>
    <row r="789" spans="2:2" x14ac:dyDescent="0.2">
      <c r="B789"/>
    </row>
    <row r="790" spans="2:2" x14ac:dyDescent="0.2">
      <c r="B790"/>
    </row>
    <row r="791" spans="2:2" x14ac:dyDescent="0.2">
      <c r="B791"/>
    </row>
    <row r="792" spans="2:2" x14ac:dyDescent="0.2">
      <c r="B792"/>
    </row>
    <row r="793" spans="2:2" x14ac:dyDescent="0.2">
      <c r="B793"/>
    </row>
    <row r="794" spans="2:2" x14ac:dyDescent="0.2">
      <c r="B794"/>
    </row>
    <row r="795" spans="2:2" x14ac:dyDescent="0.2">
      <c r="B795"/>
    </row>
    <row r="796" spans="2:2" x14ac:dyDescent="0.2">
      <c r="B796"/>
    </row>
    <row r="797" spans="2:2" x14ac:dyDescent="0.2">
      <c r="B797"/>
    </row>
    <row r="798" spans="2:2" x14ac:dyDescent="0.2">
      <c r="B798"/>
    </row>
    <row r="799" spans="2:2" x14ac:dyDescent="0.2">
      <c r="B799"/>
    </row>
    <row r="800" spans="2:2" x14ac:dyDescent="0.2">
      <c r="B800"/>
    </row>
    <row r="801" spans="2:2" x14ac:dyDescent="0.2">
      <c r="B801"/>
    </row>
    <row r="802" spans="2:2" x14ac:dyDescent="0.2">
      <c r="B802"/>
    </row>
    <row r="803" spans="2:2" x14ac:dyDescent="0.2">
      <c r="B803"/>
    </row>
    <row r="804" spans="2:2" x14ac:dyDescent="0.2">
      <c r="B804"/>
    </row>
    <row r="805" spans="2:2" x14ac:dyDescent="0.2">
      <c r="B805"/>
    </row>
    <row r="806" spans="2:2" x14ac:dyDescent="0.2">
      <c r="B806"/>
    </row>
    <row r="807" spans="2:2" x14ac:dyDescent="0.2">
      <c r="B807"/>
    </row>
    <row r="808" spans="2:2" x14ac:dyDescent="0.2">
      <c r="B808"/>
    </row>
    <row r="809" spans="2:2" x14ac:dyDescent="0.2">
      <c r="B809"/>
    </row>
    <row r="810" spans="2:2" x14ac:dyDescent="0.2">
      <c r="B810"/>
    </row>
    <row r="811" spans="2:2" x14ac:dyDescent="0.2">
      <c r="B811"/>
    </row>
    <row r="812" spans="2:2" x14ac:dyDescent="0.2">
      <c r="B812"/>
    </row>
    <row r="813" spans="2:2" x14ac:dyDescent="0.2">
      <c r="B813"/>
    </row>
    <row r="814" spans="2:2" x14ac:dyDescent="0.2">
      <c r="B814"/>
    </row>
    <row r="815" spans="2:2" x14ac:dyDescent="0.2">
      <c r="B815"/>
    </row>
    <row r="816" spans="2:2" x14ac:dyDescent="0.2">
      <c r="B816"/>
    </row>
    <row r="817" spans="2:2" x14ac:dyDescent="0.2">
      <c r="B817"/>
    </row>
    <row r="818" spans="2:2" x14ac:dyDescent="0.2">
      <c r="B818"/>
    </row>
    <row r="819" spans="2:2" x14ac:dyDescent="0.2">
      <c r="B819"/>
    </row>
    <row r="820" spans="2:2" x14ac:dyDescent="0.2">
      <c r="B820"/>
    </row>
    <row r="821" spans="2:2" x14ac:dyDescent="0.2">
      <c r="B821"/>
    </row>
    <row r="822" spans="2:2" x14ac:dyDescent="0.2">
      <c r="B822"/>
    </row>
    <row r="823" spans="2:2" x14ac:dyDescent="0.2">
      <c r="B823"/>
    </row>
    <row r="824" spans="2:2" x14ac:dyDescent="0.2">
      <c r="B824"/>
    </row>
    <row r="825" spans="2:2" x14ac:dyDescent="0.2">
      <c r="B825"/>
    </row>
    <row r="826" spans="2:2" x14ac:dyDescent="0.2">
      <c r="B826"/>
    </row>
    <row r="827" spans="2:2" x14ac:dyDescent="0.2">
      <c r="B827"/>
    </row>
    <row r="828" spans="2:2" x14ac:dyDescent="0.2">
      <c r="B828"/>
    </row>
    <row r="829" spans="2:2" x14ac:dyDescent="0.2">
      <c r="B829"/>
    </row>
    <row r="830" spans="2:2" x14ac:dyDescent="0.2">
      <c r="B830"/>
    </row>
    <row r="831" spans="2:2" x14ac:dyDescent="0.2">
      <c r="B831"/>
    </row>
    <row r="832" spans="2:2" x14ac:dyDescent="0.2">
      <c r="B832"/>
    </row>
    <row r="833" spans="2:2" x14ac:dyDescent="0.2">
      <c r="B833"/>
    </row>
    <row r="834" spans="2:2" x14ac:dyDescent="0.2">
      <c r="B834"/>
    </row>
    <row r="835" spans="2:2" x14ac:dyDescent="0.2">
      <c r="B835"/>
    </row>
    <row r="836" spans="2:2" x14ac:dyDescent="0.2">
      <c r="B836"/>
    </row>
    <row r="837" spans="2:2" x14ac:dyDescent="0.2">
      <c r="B837"/>
    </row>
    <row r="838" spans="2:2" x14ac:dyDescent="0.2">
      <c r="B838"/>
    </row>
    <row r="839" spans="2:2" x14ac:dyDescent="0.2">
      <c r="B839"/>
    </row>
    <row r="840" spans="2:2" x14ac:dyDescent="0.2">
      <c r="B840"/>
    </row>
    <row r="841" spans="2:2" x14ac:dyDescent="0.2">
      <c r="B841"/>
    </row>
    <row r="842" spans="2:2" x14ac:dyDescent="0.2">
      <c r="B842"/>
    </row>
    <row r="843" spans="2:2" x14ac:dyDescent="0.2">
      <c r="B843"/>
    </row>
    <row r="844" spans="2:2" x14ac:dyDescent="0.2">
      <c r="B844"/>
    </row>
    <row r="845" spans="2:2" x14ac:dyDescent="0.2">
      <c r="B845"/>
    </row>
    <row r="846" spans="2:2" x14ac:dyDescent="0.2">
      <c r="B846"/>
    </row>
    <row r="847" spans="2:2" x14ac:dyDescent="0.2">
      <c r="B847"/>
    </row>
    <row r="848" spans="2:2" x14ac:dyDescent="0.2">
      <c r="B848"/>
    </row>
    <row r="849" spans="2:2" x14ac:dyDescent="0.2">
      <c r="B849"/>
    </row>
    <row r="850" spans="2:2" x14ac:dyDescent="0.2">
      <c r="B850"/>
    </row>
    <row r="851" spans="2:2" x14ac:dyDescent="0.2">
      <c r="B851"/>
    </row>
    <row r="852" spans="2:2" x14ac:dyDescent="0.2">
      <c r="B852"/>
    </row>
    <row r="853" spans="2:2" x14ac:dyDescent="0.2">
      <c r="B853"/>
    </row>
    <row r="854" spans="2:2" x14ac:dyDescent="0.2">
      <c r="B854"/>
    </row>
    <row r="855" spans="2:2" x14ac:dyDescent="0.2">
      <c r="B855"/>
    </row>
    <row r="856" spans="2:2" x14ac:dyDescent="0.2">
      <c r="B856"/>
    </row>
    <row r="857" spans="2:2" x14ac:dyDescent="0.2">
      <c r="B857"/>
    </row>
    <row r="858" spans="2:2" x14ac:dyDescent="0.2">
      <c r="B858"/>
    </row>
    <row r="859" spans="2:2" x14ac:dyDescent="0.2">
      <c r="B859"/>
    </row>
    <row r="860" spans="2:2" x14ac:dyDescent="0.2">
      <c r="B860"/>
    </row>
    <row r="861" spans="2:2" x14ac:dyDescent="0.2">
      <c r="B861"/>
    </row>
    <row r="862" spans="2:2" x14ac:dyDescent="0.2">
      <c r="B862"/>
    </row>
    <row r="863" spans="2:2" x14ac:dyDescent="0.2">
      <c r="B863"/>
    </row>
    <row r="864" spans="2:2" x14ac:dyDescent="0.2">
      <c r="B864"/>
    </row>
    <row r="865" spans="2:2" x14ac:dyDescent="0.2">
      <c r="B865"/>
    </row>
    <row r="866" spans="2:2" x14ac:dyDescent="0.2">
      <c r="B866"/>
    </row>
    <row r="867" spans="2:2" x14ac:dyDescent="0.2">
      <c r="B867"/>
    </row>
    <row r="868" spans="2:2" x14ac:dyDescent="0.2">
      <c r="B868"/>
    </row>
    <row r="869" spans="2:2" x14ac:dyDescent="0.2">
      <c r="B869"/>
    </row>
    <row r="870" spans="2:2" x14ac:dyDescent="0.2">
      <c r="B870"/>
    </row>
    <row r="871" spans="2:2" x14ac:dyDescent="0.2">
      <c r="B871"/>
    </row>
    <row r="872" spans="2:2" x14ac:dyDescent="0.2">
      <c r="B872"/>
    </row>
    <row r="873" spans="2:2" x14ac:dyDescent="0.2">
      <c r="B873"/>
    </row>
    <row r="874" spans="2:2" x14ac:dyDescent="0.2">
      <c r="B874"/>
    </row>
    <row r="875" spans="2:2" x14ac:dyDescent="0.2">
      <c r="B875"/>
    </row>
    <row r="876" spans="2:2" x14ac:dyDescent="0.2">
      <c r="B876"/>
    </row>
    <row r="877" spans="2:2" x14ac:dyDescent="0.2">
      <c r="B877"/>
    </row>
    <row r="878" spans="2:2" x14ac:dyDescent="0.2">
      <c r="B878"/>
    </row>
    <row r="879" spans="2:2" x14ac:dyDescent="0.2">
      <c r="B879"/>
    </row>
    <row r="880" spans="2:2" x14ac:dyDescent="0.2">
      <c r="B880"/>
    </row>
    <row r="881" spans="2:2" x14ac:dyDescent="0.2">
      <c r="B881"/>
    </row>
    <row r="882" spans="2:2" x14ac:dyDescent="0.2">
      <c r="B882"/>
    </row>
    <row r="883" spans="2:2" x14ac:dyDescent="0.2">
      <c r="B883"/>
    </row>
    <row r="884" spans="2:2" x14ac:dyDescent="0.2">
      <c r="B884"/>
    </row>
    <row r="885" spans="2:2" x14ac:dyDescent="0.2">
      <c r="B885"/>
    </row>
    <row r="886" spans="2:2" x14ac:dyDescent="0.2">
      <c r="B886"/>
    </row>
    <row r="887" spans="2:2" x14ac:dyDescent="0.2">
      <c r="B887"/>
    </row>
    <row r="888" spans="2:2" x14ac:dyDescent="0.2">
      <c r="B888"/>
    </row>
    <row r="889" spans="2:2" x14ac:dyDescent="0.2">
      <c r="B889"/>
    </row>
    <row r="890" spans="2:2" x14ac:dyDescent="0.2">
      <c r="B890"/>
    </row>
    <row r="891" spans="2:2" x14ac:dyDescent="0.2">
      <c r="B891"/>
    </row>
    <row r="892" spans="2:2" x14ac:dyDescent="0.2">
      <c r="B892"/>
    </row>
    <row r="893" spans="2:2" x14ac:dyDescent="0.2">
      <c r="B893"/>
    </row>
    <row r="894" spans="2:2" x14ac:dyDescent="0.2">
      <c r="B894"/>
    </row>
    <row r="895" spans="2:2" x14ac:dyDescent="0.2">
      <c r="B895"/>
    </row>
    <row r="896" spans="2:2" x14ac:dyDescent="0.2">
      <c r="B896"/>
    </row>
    <row r="897" spans="2:2" x14ac:dyDescent="0.2">
      <c r="B897"/>
    </row>
    <row r="898" spans="2:2" x14ac:dyDescent="0.2">
      <c r="B898"/>
    </row>
    <row r="899" spans="2:2" x14ac:dyDescent="0.2">
      <c r="B899"/>
    </row>
    <row r="900" spans="2:2" x14ac:dyDescent="0.2">
      <c r="B900"/>
    </row>
    <row r="901" spans="2:2" x14ac:dyDescent="0.2">
      <c r="B901"/>
    </row>
    <row r="902" spans="2:2" x14ac:dyDescent="0.2">
      <c r="B902"/>
    </row>
    <row r="903" spans="2:2" x14ac:dyDescent="0.2">
      <c r="B903"/>
    </row>
    <row r="904" spans="2:2" x14ac:dyDescent="0.2">
      <c r="B904"/>
    </row>
    <row r="905" spans="2:2" x14ac:dyDescent="0.2">
      <c r="B905"/>
    </row>
    <row r="906" spans="2:2" x14ac:dyDescent="0.2">
      <c r="B906"/>
    </row>
    <row r="907" spans="2:2" x14ac:dyDescent="0.2">
      <c r="B907"/>
    </row>
    <row r="908" spans="2:2" x14ac:dyDescent="0.2">
      <c r="B908"/>
    </row>
    <row r="909" spans="2:2" x14ac:dyDescent="0.2">
      <c r="B909"/>
    </row>
    <row r="910" spans="2:2" x14ac:dyDescent="0.2">
      <c r="B910"/>
    </row>
    <row r="911" spans="2:2" x14ac:dyDescent="0.2">
      <c r="B911"/>
    </row>
    <row r="912" spans="2:2" x14ac:dyDescent="0.2">
      <c r="B912"/>
    </row>
    <row r="913" spans="2:2" x14ac:dyDescent="0.2">
      <c r="B913"/>
    </row>
    <row r="914" spans="2:2" x14ac:dyDescent="0.2">
      <c r="B914"/>
    </row>
    <row r="915" spans="2:2" x14ac:dyDescent="0.2">
      <c r="B915"/>
    </row>
    <row r="916" spans="2:2" x14ac:dyDescent="0.2">
      <c r="B916"/>
    </row>
    <row r="917" spans="2:2" x14ac:dyDescent="0.2">
      <c r="B917"/>
    </row>
    <row r="918" spans="2:2" x14ac:dyDescent="0.2">
      <c r="B918"/>
    </row>
    <row r="919" spans="2:2" x14ac:dyDescent="0.2">
      <c r="B919"/>
    </row>
    <row r="920" spans="2:2" x14ac:dyDescent="0.2">
      <c r="B920"/>
    </row>
    <row r="921" spans="2:2" x14ac:dyDescent="0.2">
      <c r="B921"/>
    </row>
    <row r="922" spans="2:2" x14ac:dyDescent="0.2">
      <c r="B922"/>
    </row>
    <row r="923" spans="2:2" x14ac:dyDescent="0.2">
      <c r="B923"/>
    </row>
    <row r="924" spans="2:2" x14ac:dyDescent="0.2">
      <c r="B924"/>
    </row>
    <row r="925" spans="2:2" x14ac:dyDescent="0.2">
      <c r="B925"/>
    </row>
    <row r="926" spans="2:2" x14ac:dyDescent="0.2">
      <c r="B926"/>
    </row>
    <row r="927" spans="2:2" x14ac:dyDescent="0.2">
      <c r="B927"/>
    </row>
    <row r="928" spans="2:2" x14ac:dyDescent="0.2">
      <c r="B928"/>
    </row>
    <row r="929" spans="2:2" x14ac:dyDescent="0.2">
      <c r="B929"/>
    </row>
    <row r="930" spans="2:2" x14ac:dyDescent="0.2">
      <c r="B930"/>
    </row>
    <row r="931" spans="2:2" x14ac:dyDescent="0.2">
      <c r="B931"/>
    </row>
    <row r="932" spans="2:2" x14ac:dyDescent="0.2">
      <c r="B932"/>
    </row>
    <row r="933" spans="2:2" x14ac:dyDescent="0.2">
      <c r="B933"/>
    </row>
    <row r="934" spans="2:2" x14ac:dyDescent="0.2">
      <c r="B934"/>
    </row>
    <row r="935" spans="2:2" x14ac:dyDescent="0.2">
      <c r="B935"/>
    </row>
    <row r="936" spans="2:2" x14ac:dyDescent="0.2">
      <c r="B936"/>
    </row>
    <row r="937" spans="2:2" x14ac:dyDescent="0.2">
      <c r="B937"/>
    </row>
    <row r="938" spans="2:2" x14ac:dyDescent="0.2">
      <c r="B938"/>
    </row>
    <row r="939" spans="2:2" x14ac:dyDescent="0.2">
      <c r="B939"/>
    </row>
    <row r="940" spans="2:2" x14ac:dyDescent="0.2">
      <c r="B940"/>
    </row>
    <row r="941" spans="2:2" x14ac:dyDescent="0.2">
      <c r="B941"/>
    </row>
    <row r="942" spans="2:2" x14ac:dyDescent="0.2">
      <c r="B942"/>
    </row>
    <row r="943" spans="2:2" x14ac:dyDescent="0.2">
      <c r="B943"/>
    </row>
    <row r="944" spans="2:2" x14ac:dyDescent="0.2">
      <c r="B944"/>
    </row>
    <row r="945" spans="2:2" x14ac:dyDescent="0.2">
      <c r="B945"/>
    </row>
    <row r="946" spans="2:2" x14ac:dyDescent="0.2">
      <c r="B946"/>
    </row>
    <row r="947" spans="2:2" x14ac:dyDescent="0.2">
      <c r="B947"/>
    </row>
    <row r="948" spans="2:2" x14ac:dyDescent="0.2">
      <c r="B948"/>
    </row>
    <row r="949" spans="2:2" x14ac:dyDescent="0.2">
      <c r="B949"/>
    </row>
    <row r="950" spans="2:2" x14ac:dyDescent="0.2">
      <c r="B950"/>
    </row>
    <row r="951" spans="2:2" x14ac:dyDescent="0.2">
      <c r="B951"/>
    </row>
    <row r="952" spans="2:2" x14ac:dyDescent="0.2">
      <c r="B952"/>
    </row>
    <row r="953" spans="2:2" x14ac:dyDescent="0.2">
      <c r="B953"/>
    </row>
    <row r="954" spans="2:2" x14ac:dyDescent="0.2">
      <c r="B954"/>
    </row>
    <row r="955" spans="2:2" x14ac:dyDescent="0.2">
      <c r="B955"/>
    </row>
    <row r="956" spans="2:2" x14ac:dyDescent="0.2">
      <c r="B956"/>
    </row>
    <row r="957" spans="2:2" x14ac:dyDescent="0.2">
      <c r="B957"/>
    </row>
    <row r="958" spans="2:2" x14ac:dyDescent="0.2">
      <c r="B958"/>
    </row>
    <row r="959" spans="2:2" x14ac:dyDescent="0.2">
      <c r="B959"/>
    </row>
    <row r="960" spans="2:2" x14ac:dyDescent="0.2">
      <c r="B960"/>
    </row>
    <row r="961" spans="2:2" x14ac:dyDescent="0.2">
      <c r="B961"/>
    </row>
    <row r="962" spans="2:2" x14ac:dyDescent="0.2">
      <c r="B962"/>
    </row>
    <row r="963" spans="2:2" x14ac:dyDescent="0.2">
      <c r="B963"/>
    </row>
    <row r="964" spans="2:2" x14ac:dyDescent="0.2">
      <c r="B964"/>
    </row>
    <row r="965" spans="2:2" x14ac:dyDescent="0.2">
      <c r="B965"/>
    </row>
    <row r="966" spans="2:2" x14ac:dyDescent="0.2">
      <c r="B966"/>
    </row>
    <row r="967" spans="2:2" x14ac:dyDescent="0.2">
      <c r="B967"/>
    </row>
    <row r="968" spans="2:2" x14ac:dyDescent="0.2">
      <c r="B968"/>
    </row>
    <row r="969" spans="2:2" x14ac:dyDescent="0.2">
      <c r="B969"/>
    </row>
    <row r="970" spans="2:2" x14ac:dyDescent="0.2">
      <c r="B970"/>
    </row>
    <row r="971" spans="2:2" x14ac:dyDescent="0.2">
      <c r="B971"/>
    </row>
    <row r="972" spans="2:2" x14ac:dyDescent="0.2">
      <c r="B972"/>
    </row>
    <row r="973" spans="2:2" x14ac:dyDescent="0.2">
      <c r="B973"/>
    </row>
    <row r="974" spans="2:2" x14ac:dyDescent="0.2">
      <c r="B974"/>
    </row>
    <row r="975" spans="2:2" x14ac:dyDescent="0.2">
      <c r="B975"/>
    </row>
    <row r="976" spans="2:2" x14ac:dyDescent="0.2">
      <c r="B976"/>
    </row>
    <row r="977" spans="2:2" x14ac:dyDescent="0.2">
      <c r="B977"/>
    </row>
    <row r="978" spans="2:2" x14ac:dyDescent="0.2">
      <c r="B978"/>
    </row>
    <row r="979" spans="2:2" x14ac:dyDescent="0.2">
      <c r="B979"/>
    </row>
    <row r="980" spans="2:2" x14ac:dyDescent="0.2">
      <c r="B980"/>
    </row>
    <row r="981" spans="2:2" x14ac:dyDescent="0.2">
      <c r="B981"/>
    </row>
    <row r="982" spans="2:2" x14ac:dyDescent="0.2">
      <c r="B982"/>
    </row>
    <row r="983" spans="2:2" x14ac:dyDescent="0.2">
      <c r="B983"/>
    </row>
    <row r="984" spans="2:2" x14ac:dyDescent="0.2">
      <c r="B984"/>
    </row>
    <row r="985" spans="2:2" x14ac:dyDescent="0.2">
      <c r="B985"/>
    </row>
    <row r="986" spans="2:2" x14ac:dyDescent="0.2">
      <c r="B986"/>
    </row>
    <row r="987" spans="2:2" x14ac:dyDescent="0.2">
      <c r="B987"/>
    </row>
    <row r="988" spans="2:2" x14ac:dyDescent="0.2">
      <c r="B988"/>
    </row>
    <row r="989" spans="2:2" x14ac:dyDescent="0.2">
      <c r="B989"/>
    </row>
    <row r="990" spans="2:2" x14ac:dyDescent="0.2">
      <c r="B990"/>
    </row>
    <row r="991" spans="2:2" x14ac:dyDescent="0.2">
      <c r="B991"/>
    </row>
    <row r="992" spans="2:2" x14ac:dyDescent="0.2">
      <c r="B992"/>
    </row>
    <row r="993" spans="2:2" x14ac:dyDescent="0.2">
      <c r="B993"/>
    </row>
    <row r="994" spans="2:2" x14ac:dyDescent="0.2">
      <c r="B994"/>
    </row>
    <row r="995" spans="2:2" x14ac:dyDescent="0.2">
      <c r="B995"/>
    </row>
    <row r="996" spans="2:2" x14ac:dyDescent="0.2">
      <c r="B996"/>
    </row>
    <row r="997" spans="2:2" x14ac:dyDescent="0.2">
      <c r="B997"/>
    </row>
    <row r="998" spans="2:2" x14ac:dyDescent="0.2">
      <c r="B998"/>
    </row>
    <row r="999" spans="2:2" x14ac:dyDescent="0.2">
      <c r="B999"/>
    </row>
    <row r="1000" spans="2:2" x14ac:dyDescent="0.2">
      <c r="B1000"/>
    </row>
    <row r="1001" spans="2:2" x14ac:dyDescent="0.2">
      <c r="B1001"/>
    </row>
    <row r="1002" spans="2:2" x14ac:dyDescent="0.2">
      <c r="B1002"/>
    </row>
    <row r="1003" spans="2:2" x14ac:dyDescent="0.2">
      <c r="B1003"/>
    </row>
    <row r="1004" spans="2:2" x14ac:dyDescent="0.2">
      <c r="B1004"/>
    </row>
    <row r="1005" spans="2:2" x14ac:dyDescent="0.2">
      <c r="B1005"/>
    </row>
    <row r="1006" spans="2:2" x14ac:dyDescent="0.2">
      <c r="B1006"/>
    </row>
    <row r="1007" spans="2:2" x14ac:dyDescent="0.2">
      <c r="B1007"/>
    </row>
    <row r="1008" spans="2:2" x14ac:dyDescent="0.2">
      <c r="B1008"/>
    </row>
    <row r="1009" spans="2:2" x14ac:dyDescent="0.2">
      <c r="B1009"/>
    </row>
    <row r="1010" spans="2:2" x14ac:dyDescent="0.2">
      <c r="B1010"/>
    </row>
    <row r="1011" spans="2:2" x14ac:dyDescent="0.2">
      <c r="B1011"/>
    </row>
    <row r="1012" spans="2:2" x14ac:dyDescent="0.2">
      <c r="B1012"/>
    </row>
    <row r="1013" spans="2:2" x14ac:dyDescent="0.2">
      <c r="B1013"/>
    </row>
    <row r="1014" spans="2:2" x14ac:dyDescent="0.2">
      <c r="B1014"/>
    </row>
    <row r="1015" spans="2:2" x14ac:dyDescent="0.2">
      <c r="B1015"/>
    </row>
    <row r="1016" spans="2:2" x14ac:dyDescent="0.2">
      <c r="B1016"/>
    </row>
    <row r="1017" spans="2:2" x14ac:dyDescent="0.2">
      <c r="B1017"/>
    </row>
    <row r="1018" spans="2:2" x14ac:dyDescent="0.2">
      <c r="B1018"/>
    </row>
    <row r="1019" spans="2:2" x14ac:dyDescent="0.2">
      <c r="B1019"/>
    </row>
    <row r="1020" spans="2:2" x14ac:dyDescent="0.2">
      <c r="B1020"/>
    </row>
    <row r="1021" spans="2:2" x14ac:dyDescent="0.2">
      <c r="B1021"/>
    </row>
    <row r="1022" spans="2:2" x14ac:dyDescent="0.2">
      <c r="B1022"/>
    </row>
    <row r="1023" spans="2:2" x14ac:dyDescent="0.2">
      <c r="B1023"/>
    </row>
    <row r="1024" spans="2:2" x14ac:dyDescent="0.2">
      <c r="B1024"/>
    </row>
    <row r="1025" spans="2:2" x14ac:dyDescent="0.2">
      <c r="B1025"/>
    </row>
    <row r="1026" spans="2:2" x14ac:dyDescent="0.2">
      <c r="B1026"/>
    </row>
    <row r="1027" spans="2:2" x14ac:dyDescent="0.2">
      <c r="B1027"/>
    </row>
    <row r="1028" spans="2:2" x14ac:dyDescent="0.2">
      <c r="B1028"/>
    </row>
    <row r="1029" spans="2:2" x14ac:dyDescent="0.2">
      <c r="B1029"/>
    </row>
    <row r="1030" spans="2:2" x14ac:dyDescent="0.2">
      <c r="B1030"/>
    </row>
    <row r="1031" spans="2:2" x14ac:dyDescent="0.2">
      <c r="B1031"/>
    </row>
    <row r="1032" spans="2:2" x14ac:dyDescent="0.2">
      <c r="B1032"/>
    </row>
    <row r="1033" spans="2:2" x14ac:dyDescent="0.2">
      <c r="B1033"/>
    </row>
    <row r="1034" spans="2:2" x14ac:dyDescent="0.2">
      <c r="B1034"/>
    </row>
    <row r="1035" spans="2:2" x14ac:dyDescent="0.2">
      <c r="B1035"/>
    </row>
    <row r="1036" spans="2:2" x14ac:dyDescent="0.2">
      <c r="B1036"/>
    </row>
    <row r="1037" spans="2:2" x14ac:dyDescent="0.2">
      <c r="B1037"/>
    </row>
    <row r="1038" spans="2:2" x14ac:dyDescent="0.2">
      <c r="B1038"/>
    </row>
    <row r="1039" spans="2:2" x14ac:dyDescent="0.2">
      <c r="B1039"/>
    </row>
    <row r="1040" spans="2:2" x14ac:dyDescent="0.2">
      <c r="B1040"/>
    </row>
    <row r="1041" spans="2:2" x14ac:dyDescent="0.2">
      <c r="B1041"/>
    </row>
    <row r="1042" spans="2:2" x14ac:dyDescent="0.2">
      <c r="B1042"/>
    </row>
    <row r="1043" spans="2:2" x14ac:dyDescent="0.2">
      <c r="B1043"/>
    </row>
    <row r="1044" spans="2:2" x14ac:dyDescent="0.2">
      <c r="B1044"/>
    </row>
    <row r="1045" spans="2:2" x14ac:dyDescent="0.2">
      <c r="B1045"/>
    </row>
    <row r="1046" spans="2:2" x14ac:dyDescent="0.2">
      <c r="B1046"/>
    </row>
    <row r="1047" spans="2:2" x14ac:dyDescent="0.2">
      <c r="B1047"/>
    </row>
    <row r="1048" spans="2:2" x14ac:dyDescent="0.2">
      <c r="B1048"/>
    </row>
    <row r="1049" spans="2:2" x14ac:dyDescent="0.2">
      <c r="B1049"/>
    </row>
    <row r="1050" spans="2:2" x14ac:dyDescent="0.2">
      <c r="B1050"/>
    </row>
    <row r="1051" spans="2:2" x14ac:dyDescent="0.2">
      <c r="B1051"/>
    </row>
    <row r="1052" spans="2:2" x14ac:dyDescent="0.2">
      <c r="B1052"/>
    </row>
    <row r="1053" spans="2:2" x14ac:dyDescent="0.2">
      <c r="B1053"/>
    </row>
    <row r="1054" spans="2:2" x14ac:dyDescent="0.2">
      <c r="B1054"/>
    </row>
    <row r="1055" spans="2:2" x14ac:dyDescent="0.2">
      <c r="B1055"/>
    </row>
    <row r="1056" spans="2:2" x14ac:dyDescent="0.2">
      <c r="B1056"/>
    </row>
    <row r="1057" spans="2:2" x14ac:dyDescent="0.2">
      <c r="B1057"/>
    </row>
    <row r="1058" spans="2:2" x14ac:dyDescent="0.2">
      <c r="B1058"/>
    </row>
    <row r="1059" spans="2:2" x14ac:dyDescent="0.2">
      <c r="B1059"/>
    </row>
    <row r="1060" spans="2:2" x14ac:dyDescent="0.2">
      <c r="B1060"/>
    </row>
    <row r="1061" spans="2:2" x14ac:dyDescent="0.2">
      <c r="B1061"/>
    </row>
    <row r="1062" spans="2:2" x14ac:dyDescent="0.2">
      <c r="B1062"/>
    </row>
    <row r="1063" spans="2:2" x14ac:dyDescent="0.2">
      <c r="B1063"/>
    </row>
    <row r="1064" spans="2:2" x14ac:dyDescent="0.2">
      <c r="B1064"/>
    </row>
    <row r="1065" spans="2:2" x14ac:dyDescent="0.2">
      <c r="B1065"/>
    </row>
    <row r="1066" spans="2:2" x14ac:dyDescent="0.2">
      <c r="B1066"/>
    </row>
    <row r="1067" spans="2:2" x14ac:dyDescent="0.2">
      <c r="B1067"/>
    </row>
    <row r="1068" spans="2:2" x14ac:dyDescent="0.2">
      <c r="B1068"/>
    </row>
    <row r="1069" spans="2:2" x14ac:dyDescent="0.2">
      <c r="B1069"/>
    </row>
    <row r="1070" spans="2:2" x14ac:dyDescent="0.2">
      <c r="B1070"/>
    </row>
    <row r="1071" spans="2:2" x14ac:dyDescent="0.2">
      <c r="B1071"/>
    </row>
    <row r="1072" spans="2:2" x14ac:dyDescent="0.2">
      <c r="B1072"/>
    </row>
    <row r="1073" spans="2:2" x14ac:dyDescent="0.2">
      <c r="B1073"/>
    </row>
    <row r="1074" spans="2:2" x14ac:dyDescent="0.2">
      <c r="B1074"/>
    </row>
    <row r="1075" spans="2:2" x14ac:dyDescent="0.2">
      <c r="B1075"/>
    </row>
    <row r="1076" spans="2:2" x14ac:dyDescent="0.2">
      <c r="B1076"/>
    </row>
    <row r="1077" spans="2:2" x14ac:dyDescent="0.2">
      <c r="B1077"/>
    </row>
    <row r="1078" spans="2:2" x14ac:dyDescent="0.2">
      <c r="B1078"/>
    </row>
    <row r="1079" spans="2:2" x14ac:dyDescent="0.2">
      <c r="B1079"/>
    </row>
    <row r="1080" spans="2:2" x14ac:dyDescent="0.2">
      <c r="B1080"/>
    </row>
    <row r="1081" spans="2:2" x14ac:dyDescent="0.2">
      <c r="B1081"/>
    </row>
    <row r="1082" spans="2:2" x14ac:dyDescent="0.2">
      <c r="B1082"/>
    </row>
    <row r="1083" spans="2:2" x14ac:dyDescent="0.2">
      <c r="B1083"/>
    </row>
    <row r="1084" spans="2:2" x14ac:dyDescent="0.2">
      <c r="B1084"/>
    </row>
    <row r="1085" spans="2:2" x14ac:dyDescent="0.2">
      <c r="B1085"/>
    </row>
    <row r="1086" spans="2:2" x14ac:dyDescent="0.2">
      <c r="B1086"/>
    </row>
    <row r="1087" spans="2:2" x14ac:dyDescent="0.2">
      <c r="B1087"/>
    </row>
    <row r="1088" spans="2:2" x14ac:dyDescent="0.2">
      <c r="B1088"/>
    </row>
    <row r="1089" spans="2:2" x14ac:dyDescent="0.2">
      <c r="B1089"/>
    </row>
    <row r="1090" spans="2:2" x14ac:dyDescent="0.2">
      <c r="B1090"/>
    </row>
    <row r="1091" spans="2:2" x14ac:dyDescent="0.2">
      <c r="B1091"/>
    </row>
    <row r="1092" spans="2:2" x14ac:dyDescent="0.2">
      <c r="B1092"/>
    </row>
    <row r="1093" spans="2:2" x14ac:dyDescent="0.2">
      <c r="B1093"/>
    </row>
    <row r="1094" spans="2:2" x14ac:dyDescent="0.2">
      <c r="B1094"/>
    </row>
    <row r="1095" spans="2:2" x14ac:dyDescent="0.2">
      <c r="B1095"/>
    </row>
    <row r="1096" spans="2:2" x14ac:dyDescent="0.2">
      <c r="B1096"/>
    </row>
    <row r="1097" spans="2:2" x14ac:dyDescent="0.2">
      <c r="B1097"/>
    </row>
    <row r="1098" spans="2:2" x14ac:dyDescent="0.2">
      <c r="B1098"/>
    </row>
    <row r="1099" spans="2:2" x14ac:dyDescent="0.2">
      <c r="B1099"/>
    </row>
    <row r="1100" spans="2:2" x14ac:dyDescent="0.2">
      <c r="B1100"/>
    </row>
    <row r="1101" spans="2:2" x14ac:dyDescent="0.2">
      <c r="B1101"/>
    </row>
    <row r="1102" spans="2:2" x14ac:dyDescent="0.2">
      <c r="B1102"/>
    </row>
    <row r="1103" spans="2:2" x14ac:dyDescent="0.2">
      <c r="B1103"/>
    </row>
    <row r="1104" spans="2:2" x14ac:dyDescent="0.2">
      <c r="B1104"/>
    </row>
    <row r="1105" spans="2:2" x14ac:dyDescent="0.2">
      <c r="B1105"/>
    </row>
    <row r="1106" spans="2:2" x14ac:dyDescent="0.2">
      <c r="B1106"/>
    </row>
    <row r="1107" spans="2:2" x14ac:dyDescent="0.2">
      <c r="B1107"/>
    </row>
    <row r="1108" spans="2:2" x14ac:dyDescent="0.2">
      <c r="B1108"/>
    </row>
    <row r="1109" spans="2:2" x14ac:dyDescent="0.2">
      <c r="B1109"/>
    </row>
    <row r="1110" spans="2:2" x14ac:dyDescent="0.2">
      <c r="B1110"/>
    </row>
    <row r="1111" spans="2:2" x14ac:dyDescent="0.2">
      <c r="B1111"/>
    </row>
    <row r="1112" spans="2:2" x14ac:dyDescent="0.2">
      <c r="B1112"/>
    </row>
    <row r="1113" spans="2:2" x14ac:dyDescent="0.2">
      <c r="B1113"/>
    </row>
    <row r="1114" spans="2:2" x14ac:dyDescent="0.2">
      <c r="B1114"/>
    </row>
    <row r="1115" spans="2:2" x14ac:dyDescent="0.2">
      <c r="B1115"/>
    </row>
    <row r="1116" spans="2:2" x14ac:dyDescent="0.2">
      <c r="B1116"/>
    </row>
    <row r="1117" spans="2:2" x14ac:dyDescent="0.2">
      <c r="B1117"/>
    </row>
    <row r="1118" spans="2:2" x14ac:dyDescent="0.2">
      <c r="B1118"/>
    </row>
    <row r="1119" spans="2:2" x14ac:dyDescent="0.2">
      <c r="B1119"/>
    </row>
    <row r="1120" spans="2:2" x14ac:dyDescent="0.2">
      <c r="B1120"/>
    </row>
    <row r="1121" spans="2:2" x14ac:dyDescent="0.2">
      <c r="B1121"/>
    </row>
    <row r="1122" spans="2:2" x14ac:dyDescent="0.2">
      <c r="B1122"/>
    </row>
    <row r="1123" spans="2:2" x14ac:dyDescent="0.2">
      <c r="B1123"/>
    </row>
    <row r="1124" spans="2:2" x14ac:dyDescent="0.2">
      <c r="B1124"/>
    </row>
    <row r="1125" spans="2:2" x14ac:dyDescent="0.2">
      <c r="B1125"/>
    </row>
    <row r="1126" spans="2:2" x14ac:dyDescent="0.2">
      <c r="B1126"/>
    </row>
    <row r="1127" spans="2:2" x14ac:dyDescent="0.2">
      <c r="B1127"/>
    </row>
    <row r="1128" spans="2:2" x14ac:dyDescent="0.2">
      <c r="B1128"/>
    </row>
    <row r="1129" spans="2:2" x14ac:dyDescent="0.2">
      <c r="B1129"/>
    </row>
    <row r="1130" spans="2:2" x14ac:dyDescent="0.2">
      <c r="B1130"/>
    </row>
    <row r="1131" spans="2:2" x14ac:dyDescent="0.2">
      <c r="B1131"/>
    </row>
    <row r="1132" spans="2:2" x14ac:dyDescent="0.2">
      <c r="B1132"/>
    </row>
    <row r="1133" spans="2:2" x14ac:dyDescent="0.2">
      <c r="B1133"/>
    </row>
    <row r="1134" spans="2:2" x14ac:dyDescent="0.2">
      <c r="B1134"/>
    </row>
    <row r="1135" spans="2:2" x14ac:dyDescent="0.2">
      <c r="B1135"/>
    </row>
    <row r="1136" spans="2:2" x14ac:dyDescent="0.2">
      <c r="B1136"/>
    </row>
    <row r="1137" spans="2:2" x14ac:dyDescent="0.2">
      <c r="B1137"/>
    </row>
    <row r="1138" spans="2:2" x14ac:dyDescent="0.2">
      <c r="B1138"/>
    </row>
    <row r="1139" spans="2:2" x14ac:dyDescent="0.2">
      <c r="B1139"/>
    </row>
    <row r="1140" spans="2:2" x14ac:dyDescent="0.2">
      <c r="B1140"/>
    </row>
    <row r="1141" spans="2:2" x14ac:dyDescent="0.2">
      <c r="B1141"/>
    </row>
    <row r="1142" spans="2:2" x14ac:dyDescent="0.2">
      <c r="B1142"/>
    </row>
    <row r="1143" spans="2:2" x14ac:dyDescent="0.2">
      <c r="B1143"/>
    </row>
    <row r="1144" spans="2:2" x14ac:dyDescent="0.2">
      <c r="B1144"/>
    </row>
    <row r="1145" spans="2:2" x14ac:dyDescent="0.2">
      <c r="B1145"/>
    </row>
    <row r="1146" spans="2:2" x14ac:dyDescent="0.2">
      <c r="B1146"/>
    </row>
    <row r="1147" spans="2:2" x14ac:dyDescent="0.2">
      <c r="B1147"/>
    </row>
    <row r="1148" spans="2:2" x14ac:dyDescent="0.2">
      <c r="B1148"/>
    </row>
    <row r="1149" spans="2:2" x14ac:dyDescent="0.2">
      <c r="B1149"/>
    </row>
    <row r="1150" spans="2:2" x14ac:dyDescent="0.2">
      <c r="B1150"/>
    </row>
    <row r="1151" spans="2:2" x14ac:dyDescent="0.2">
      <c r="B1151"/>
    </row>
    <row r="1152" spans="2:2" x14ac:dyDescent="0.2">
      <c r="B1152"/>
    </row>
    <row r="1153" spans="2:2" x14ac:dyDescent="0.2">
      <c r="B1153"/>
    </row>
    <row r="1154" spans="2:2" x14ac:dyDescent="0.2">
      <c r="B1154"/>
    </row>
    <row r="1155" spans="2:2" x14ac:dyDescent="0.2">
      <c r="B1155"/>
    </row>
    <row r="1156" spans="2:2" x14ac:dyDescent="0.2">
      <c r="B1156"/>
    </row>
    <row r="1157" spans="2:2" x14ac:dyDescent="0.2">
      <c r="B1157"/>
    </row>
    <row r="1158" spans="2:2" x14ac:dyDescent="0.2">
      <c r="B1158"/>
    </row>
    <row r="1159" spans="2:2" x14ac:dyDescent="0.2">
      <c r="B1159"/>
    </row>
    <row r="1160" spans="2:2" x14ac:dyDescent="0.2">
      <c r="B1160"/>
    </row>
    <row r="1161" spans="2:2" x14ac:dyDescent="0.2">
      <c r="B1161"/>
    </row>
    <row r="1162" spans="2:2" x14ac:dyDescent="0.2">
      <c r="B1162"/>
    </row>
    <row r="1163" spans="2:2" x14ac:dyDescent="0.2">
      <c r="B1163"/>
    </row>
    <row r="1164" spans="2:2" x14ac:dyDescent="0.2">
      <c r="B1164"/>
    </row>
    <row r="1165" spans="2:2" x14ac:dyDescent="0.2">
      <c r="B1165"/>
    </row>
    <row r="1166" spans="2:2" x14ac:dyDescent="0.2">
      <c r="B1166"/>
    </row>
    <row r="1167" spans="2:2" x14ac:dyDescent="0.2">
      <c r="B1167"/>
    </row>
    <row r="1168" spans="2:2" x14ac:dyDescent="0.2">
      <c r="B1168"/>
    </row>
    <row r="1169" spans="2:2" x14ac:dyDescent="0.2">
      <c r="B1169"/>
    </row>
    <row r="1170" spans="2:2" x14ac:dyDescent="0.2">
      <c r="B1170"/>
    </row>
    <row r="1171" spans="2:2" x14ac:dyDescent="0.2">
      <c r="B1171"/>
    </row>
    <row r="1172" spans="2:2" x14ac:dyDescent="0.2">
      <c r="B1172"/>
    </row>
    <row r="1173" spans="2:2" x14ac:dyDescent="0.2">
      <c r="B1173"/>
    </row>
    <row r="1174" spans="2:2" x14ac:dyDescent="0.2">
      <c r="B1174"/>
    </row>
    <row r="1175" spans="2:2" x14ac:dyDescent="0.2">
      <c r="B1175"/>
    </row>
    <row r="1176" spans="2:2" x14ac:dyDescent="0.2">
      <c r="B1176"/>
    </row>
    <row r="1177" spans="2:2" x14ac:dyDescent="0.2">
      <c r="B1177"/>
    </row>
    <row r="1178" spans="2:2" x14ac:dyDescent="0.2">
      <c r="B1178"/>
    </row>
    <row r="1179" spans="2:2" x14ac:dyDescent="0.2">
      <c r="B1179"/>
    </row>
    <row r="1180" spans="2:2" x14ac:dyDescent="0.2">
      <c r="B1180"/>
    </row>
    <row r="1181" spans="2:2" x14ac:dyDescent="0.2">
      <c r="B1181"/>
    </row>
    <row r="1182" spans="2:2" x14ac:dyDescent="0.2">
      <c r="B1182"/>
    </row>
    <row r="1183" spans="2:2" x14ac:dyDescent="0.2">
      <c r="B1183"/>
    </row>
    <row r="1184" spans="2:2" x14ac:dyDescent="0.2">
      <c r="B1184"/>
    </row>
    <row r="1185" spans="2:2" x14ac:dyDescent="0.2">
      <c r="B1185"/>
    </row>
    <row r="1186" spans="2:2" x14ac:dyDescent="0.2">
      <c r="B1186"/>
    </row>
    <row r="1187" spans="2:2" x14ac:dyDescent="0.2">
      <c r="B1187"/>
    </row>
    <row r="1188" spans="2:2" x14ac:dyDescent="0.2">
      <c r="B1188"/>
    </row>
    <row r="1189" spans="2:2" x14ac:dyDescent="0.2">
      <c r="B1189"/>
    </row>
    <row r="1190" spans="2:2" x14ac:dyDescent="0.2">
      <c r="B1190"/>
    </row>
    <row r="1191" spans="2:2" x14ac:dyDescent="0.2">
      <c r="B1191"/>
    </row>
    <row r="1192" spans="2:2" x14ac:dyDescent="0.2">
      <c r="B1192"/>
    </row>
    <row r="1193" spans="2:2" x14ac:dyDescent="0.2">
      <c r="B1193"/>
    </row>
    <row r="1194" spans="2:2" x14ac:dyDescent="0.2">
      <c r="B1194"/>
    </row>
    <row r="1195" spans="2:2" x14ac:dyDescent="0.2">
      <c r="B1195"/>
    </row>
    <row r="1196" spans="2:2" x14ac:dyDescent="0.2">
      <c r="B1196"/>
    </row>
    <row r="1197" spans="2:2" x14ac:dyDescent="0.2">
      <c r="B1197"/>
    </row>
    <row r="1198" spans="2:2" x14ac:dyDescent="0.2">
      <c r="B1198"/>
    </row>
    <row r="1199" spans="2:2" x14ac:dyDescent="0.2">
      <c r="B1199"/>
    </row>
    <row r="1200" spans="2:2" x14ac:dyDescent="0.2">
      <c r="B1200"/>
    </row>
    <row r="1201" spans="2:2" x14ac:dyDescent="0.2">
      <c r="B1201"/>
    </row>
    <row r="1202" spans="2:2" x14ac:dyDescent="0.2">
      <c r="B1202"/>
    </row>
    <row r="1203" spans="2:2" x14ac:dyDescent="0.2">
      <c r="B1203"/>
    </row>
    <row r="1204" spans="2:2" x14ac:dyDescent="0.2">
      <c r="B1204"/>
    </row>
    <row r="1205" spans="2:2" x14ac:dyDescent="0.2">
      <c r="B1205"/>
    </row>
    <row r="1206" spans="2:2" x14ac:dyDescent="0.2">
      <c r="B1206"/>
    </row>
    <row r="1207" spans="2:2" x14ac:dyDescent="0.2">
      <c r="B1207"/>
    </row>
    <row r="1208" spans="2:2" x14ac:dyDescent="0.2">
      <c r="B1208"/>
    </row>
    <row r="1209" spans="2:2" x14ac:dyDescent="0.2">
      <c r="B1209"/>
    </row>
    <row r="1210" spans="2:2" x14ac:dyDescent="0.2">
      <c r="B1210"/>
    </row>
    <row r="1211" spans="2:2" x14ac:dyDescent="0.2">
      <c r="B1211"/>
    </row>
    <row r="1212" spans="2:2" x14ac:dyDescent="0.2">
      <c r="B1212"/>
    </row>
    <row r="1213" spans="2:2" x14ac:dyDescent="0.2">
      <c r="B1213"/>
    </row>
    <row r="1214" spans="2:2" x14ac:dyDescent="0.2">
      <c r="B1214"/>
    </row>
    <row r="1215" spans="2:2" x14ac:dyDescent="0.2">
      <c r="B1215"/>
    </row>
    <row r="1216" spans="2:2" x14ac:dyDescent="0.2">
      <c r="B1216"/>
    </row>
    <row r="1217" spans="2:2" x14ac:dyDescent="0.2">
      <c r="B1217"/>
    </row>
    <row r="1218" spans="2:2" x14ac:dyDescent="0.2">
      <c r="B1218"/>
    </row>
    <row r="1219" spans="2:2" x14ac:dyDescent="0.2">
      <c r="B1219"/>
    </row>
    <row r="1220" spans="2:2" x14ac:dyDescent="0.2">
      <c r="B1220"/>
    </row>
    <row r="1221" spans="2:2" x14ac:dyDescent="0.2">
      <c r="B1221"/>
    </row>
    <row r="1222" spans="2:2" x14ac:dyDescent="0.2">
      <c r="B1222"/>
    </row>
    <row r="1223" spans="2:2" x14ac:dyDescent="0.2">
      <c r="B1223"/>
    </row>
    <row r="1224" spans="2:2" x14ac:dyDescent="0.2">
      <c r="B1224"/>
    </row>
    <row r="1225" spans="2:2" x14ac:dyDescent="0.2">
      <c r="B1225"/>
    </row>
    <row r="1226" spans="2:2" x14ac:dyDescent="0.2">
      <c r="B1226"/>
    </row>
    <row r="1227" spans="2:2" x14ac:dyDescent="0.2">
      <c r="B1227"/>
    </row>
    <row r="1228" spans="2:2" x14ac:dyDescent="0.2">
      <c r="B1228"/>
    </row>
    <row r="1229" spans="2:2" x14ac:dyDescent="0.2">
      <c r="B1229"/>
    </row>
    <row r="1230" spans="2:2" x14ac:dyDescent="0.2">
      <c r="B1230"/>
    </row>
    <row r="1231" spans="2:2" x14ac:dyDescent="0.2">
      <c r="B1231"/>
    </row>
    <row r="1232" spans="2:2" x14ac:dyDescent="0.2">
      <c r="B1232"/>
    </row>
    <row r="1233" spans="2:2" x14ac:dyDescent="0.2">
      <c r="B1233"/>
    </row>
    <row r="1234" spans="2:2" x14ac:dyDescent="0.2">
      <c r="B1234"/>
    </row>
    <row r="1235" spans="2:2" x14ac:dyDescent="0.2">
      <c r="B1235"/>
    </row>
    <row r="1236" spans="2:2" x14ac:dyDescent="0.2">
      <c r="B1236"/>
    </row>
    <row r="1237" spans="2:2" x14ac:dyDescent="0.2">
      <c r="B1237"/>
    </row>
    <row r="1238" spans="2:2" x14ac:dyDescent="0.2">
      <c r="B1238"/>
    </row>
    <row r="1239" spans="2:2" x14ac:dyDescent="0.2">
      <c r="B1239"/>
    </row>
    <row r="1240" spans="2:2" x14ac:dyDescent="0.2">
      <c r="B1240"/>
    </row>
    <row r="1241" spans="2:2" x14ac:dyDescent="0.2">
      <c r="B1241"/>
    </row>
    <row r="1242" spans="2:2" x14ac:dyDescent="0.2">
      <c r="B1242"/>
    </row>
    <row r="1243" spans="2:2" x14ac:dyDescent="0.2">
      <c r="B1243"/>
    </row>
    <row r="1244" spans="2:2" x14ac:dyDescent="0.2">
      <c r="B1244"/>
    </row>
    <row r="1245" spans="2:2" x14ac:dyDescent="0.2">
      <c r="B1245"/>
    </row>
    <row r="1246" spans="2:2" x14ac:dyDescent="0.2">
      <c r="B1246"/>
    </row>
    <row r="1247" spans="2:2" x14ac:dyDescent="0.2">
      <c r="B1247"/>
    </row>
    <row r="1248" spans="2:2" x14ac:dyDescent="0.2">
      <c r="B1248"/>
    </row>
    <row r="1249" spans="2:2" x14ac:dyDescent="0.2">
      <c r="B1249"/>
    </row>
    <row r="1250" spans="2:2" x14ac:dyDescent="0.2">
      <c r="B1250"/>
    </row>
    <row r="1251" spans="2:2" x14ac:dyDescent="0.2">
      <c r="B1251"/>
    </row>
    <row r="1252" spans="2:2" x14ac:dyDescent="0.2">
      <c r="B1252"/>
    </row>
    <row r="1253" spans="2:2" x14ac:dyDescent="0.2">
      <c r="B1253"/>
    </row>
    <row r="1254" spans="2:2" x14ac:dyDescent="0.2">
      <c r="B1254"/>
    </row>
    <row r="1255" spans="2:2" x14ac:dyDescent="0.2">
      <c r="B1255"/>
    </row>
    <row r="1256" spans="2:2" x14ac:dyDescent="0.2">
      <c r="B1256"/>
    </row>
    <row r="1257" spans="2:2" x14ac:dyDescent="0.2">
      <c r="B1257"/>
    </row>
    <row r="1258" spans="2:2" x14ac:dyDescent="0.2">
      <c r="B1258"/>
    </row>
    <row r="1259" spans="2:2" x14ac:dyDescent="0.2">
      <c r="B1259"/>
    </row>
    <row r="1260" spans="2:2" x14ac:dyDescent="0.2">
      <c r="B1260"/>
    </row>
    <row r="1261" spans="2:2" x14ac:dyDescent="0.2">
      <c r="B1261"/>
    </row>
    <row r="1262" spans="2:2" x14ac:dyDescent="0.2">
      <c r="B1262"/>
    </row>
    <row r="1263" spans="2:2" x14ac:dyDescent="0.2">
      <c r="B1263"/>
    </row>
    <row r="1264" spans="2:2" x14ac:dyDescent="0.2">
      <c r="B1264"/>
    </row>
    <row r="1265" spans="2:2" x14ac:dyDescent="0.2">
      <c r="B1265"/>
    </row>
    <row r="1266" spans="2:2" x14ac:dyDescent="0.2">
      <c r="B1266"/>
    </row>
    <row r="1267" spans="2:2" x14ac:dyDescent="0.2">
      <c r="B1267"/>
    </row>
    <row r="1268" spans="2:2" x14ac:dyDescent="0.2">
      <c r="B1268"/>
    </row>
    <row r="1269" spans="2:2" x14ac:dyDescent="0.2">
      <c r="B1269"/>
    </row>
    <row r="1270" spans="2:2" x14ac:dyDescent="0.2">
      <c r="B1270"/>
    </row>
    <row r="1271" spans="2:2" x14ac:dyDescent="0.2">
      <c r="B1271"/>
    </row>
    <row r="1272" spans="2:2" x14ac:dyDescent="0.2">
      <c r="B1272"/>
    </row>
    <row r="1273" spans="2:2" x14ac:dyDescent="0.2">
      <c r="B1273"/>
    </row>
    <row r="1274" spans="2:2" x14ac:dyDescent="0.2">
      <c r="B1274"/>
    </row>
    <row r="1275" spans="2:2" x14ac:dyDescent="0.2">
      <c r="B1275"/>
    </row>
    <row r="1276" spans="2:2" x14ac:dyDescent="0.2">
      <c r="B1276"/>
    </row>
    <row r="1277" spans="2:2" x14ac:dyDescent="0.2">
      <c r="B1277"/>
    </row>
    <row r="1278" spans="2:2" x14ac:dyDescent="0.2">
      <c r="B1278"/>
    </row>
    <row r="1279" spans="2:2" x14ac:dyDescent="0.2">
      <c r="B1279"/>
    </row>
    <row r="1280" spans="2:2" x14ac:dyDescent="0.2">
      <c r="B1280"/>
    </row>
    <row r="1281" spans="2:2" x14ac:dyDescent="0.2">
      <c r="B1281"/>
    </row>
    <row r="1282" spans="2:2" x14ac:dyDescent="0.2">
      <c r="B1282"/>
    </row>
    <row r="1283" spans="2:2" x14ac:dyDescent="0.2">
      <c r="B1283"/>
    </row>
    <row r="1284" spans="2:2" x14ac:dyDescent="0.2">
      <c r="B1284"/>
    </row>
    <row r="1285" spans="2:2" x14ac:dyDescent="0.2">
      <c r="B1285"/>
    </row>
    <row r="1286" spans="2:2" x14ac:dyDescent="0.2">
      <c r="B1286"/>
    </row>
    <row r="1287" spans="2:2" x14ac:dyDescent="0.2">
      <c r="B1287"/>
    </row>
    <row r="1288" spans="2:2" x14ac:dyDescent="0.2">
      <c r="B1288"/>
    </row>
    <row r="1289" spans="2:2" x14ac:dyDescent="0.2">
      <c r="B1289"/>
    </row>
    <row r="1290" spans="2:2" x14ac:dyDescent="0.2">
      <c r="B1290"/>
    </row>
    <row r="1291" spans="2:2" x14ac:dyDescent="0.2">
      <c r="B1291"/>
    </row>
    <row r="1292" spans="2:2" x14ac:dyDescent="0.2">
      <c r="B1292"/>
    </row>
    <row r="1293" spans="2:2" x14ac:dyDescent="0.2">
      <c r="B1293"/>
    </row>
    <row r="1294" spans="2:2" x14ac:dyDescent="0.2">
      <c r="B1294"/>
    </row>
    <row r="1295" spans="2:2" x14ac:dyDescent="0.2">
      <c r="B1295"/>
    </row>
    <row r="1296" spans="2:2" x14ac:dyDescent="0.2">
      <c r="B1296"/>
    </row>
    <row r="1297" spans="2:2" x14ac:dyDescent="0.2">
      <c r="B1297"/>
    </row>
    <row r="1298" spans="2:2" x14ac:dyDescent="0.2">
      <c r="B1298"/>
    </row>
    <row r="1299" spans="2:2" x14ac:dyDescent="0.2">
      <c r="B1299"/>
    </row>
    <row r="1300" spans="2:2" x14ac:dyDescent="0.2">
      <c r="B1300"/>
    </row>
    <row r="1301" spans="2:2" x14ac:dyDescent="0.2">
      <c r="B1301"/>
    </row>
    <row r="1302" spans="2:2" x14ac:dyDescent="0.2">
      <c r="B1302"/>
    </row>
    <row r="1303" spans="2:2" x14ac:dyDescent="0.2">
      <c r="B1303"/>
    </row>
    <row r="1304" spans="2:2" x14ac:dyDescent="0.2">
      <c r="B1304"/>
    </row>
    <row r="1305" spans="2:2" x14ac:dyDescent="0.2">
      <c r="B1305"/>
    </row>
    <row r="1306" spans="2:2" x14ac:dyDescent="0.2">
      <c r="B1306"/>
    </row>
    <row r="1307" spans="2:2" x14ac:dyDescent="0.2">
      <c r="B1307"/>
    </row>
    <row r="1308" spans="2:2" x14ac:dyDescent="0.2">
      <c r="B1308"/>
    </row>
    <row r="1309" spans="2:2" x14ac:dyDescent="0.2">
      <c r="B1309"/>
    </row>
    <row r="1310" spans="2:2" x14ac:dyDescent="0.2">
      <c r="B1310"/>
    </row>
    <row r="1311" spans="2:2" x14ac:dyDescent="0.2">
      <c r="B1311"/>
    </row>
    <row r="1312" spans="2:2" x14ac:dyDescent="0.2">
      <c r="B1312"/>
    </row>
    <row r="1313" spans="2:2" x14ac:dyDescent="0.2">
      <c r="B1313"/>
    </row>
    <row r="1314" spans="2:2" x14ac:dyDescent="0.2">
      <c r="B1314"/>
    </row>
    <row r="1315" spans="2:2" x14ac:dyDescent="0.2">
      <c r="B1315"/>
    </row>
    <row r="1316" spans="2:2" x14ac:dyDescent="0.2">
      <c r="B1316"/>
    </row>
    <row r="1317" spans="2:2" x14ac:dyDescent="0.2">
      <c r="B1317"/>
    </row>
    <row r="1318" spans="2:2" x14ac:dyDescent="0.2">
      <c r="B1318"/>
    </row>
    <row r="1319" spans="2:2" x14ac:dyDescent="0.2">
      <c r="B1319"/>
    </row>
    <row r="1320" spans="2:2" x14ac:dyDescent="0.2">
      <c r="B1320"/>
    </row>
    <row r="1321" spans="2:2" x14ac:dyDescent="0.2">
      <c r="B1321"/>
    </row>
    <row r="1322" spans="2:2" x14ac:dyDescent="0.2">
      <c r="B1322"/>
    </row>
    <row r="1323" spans="2:2" x14ac:dyDescent="0.2">
      <c r="B1323"/>
    </row>
    <row r="1324" spans="2:2" x14ac:dyDescent="0.2">
      <c r="B1324"/>
    </row>
    <row r="1325" spans="2:2" x14ac:dyDescent="0.2">
      <c r="B1325"/>
    </row>
    <row r="1326" spans="2:2" x14ac:dyDescent="0.2">
      <c r="B1326"/>
    </row>
    <row r="1327" spans="2:2" x14ac:dyDescent="0.2">
      <c r="B1327"/>
    </row>
    <row r="1328" spans="2:2" x14ac:dyDescent="0.2">
      <c r="B1328"/>
    </row>
    <row r="1329" spans="2:2" x14ac:dyDescent="0.2">
      <c r="B1329"/>
    </row>
    <row r="1330" spans="2:2" x14ac:dyDescent="0.2">
      <c r="B1330"/>
    </row>
    <row r="1331" spans="2:2" x14ac:dyDescent="0.2">
      <c r="B1331"/>
    </row>
    <row r="1332" spans="2:2" x14ac:dyDescent="0.2">
      <c r="B1332"/>
    </row>
    <row r="1333" spans="2:2" x14ac:dyDescent="0.2">
      <c r="B1333"/>
    </row>
    <row r="1334" spans="2:2" x14ac:dyDescent="0.2">
      <c r="B1334"/>
    </row>
    <row r="1335" spans="2:2" x14ac:dyDescent="0.2">
      <c r="B1335"/>
    </row>
    <row r="1336" spans="2:2" x14ac:dyDescent="0.2">
      <c r="B1336"/>
    </row>
    <row r="1337" spans="2:2" x14ac:dyDescent="0.2">
      <c r="B1337"/>
    </row>
    <row r="1338" spans="2:2" x14ac:dyDescent="0.2">
      <c r="B1338"/>
    </row>
    <row r="1339" spans="2:2" x14ac:dyDescent="0.2">
      <c r="B1339"/>
    </row>
    <row r="1340" spans="2:2" x14ac:dyDescent="0.2">
      <c r="B1340"/>
    </row>
    <row r="1341" spans="2:2" x14ac:dyDescent="0.2">
      <c r="B1341"/>
    </row>
    <row r="1342" spans="2:2" x14ac:dyDescent="0.2">
      <c r="B1342"/>
    </row>
    <row r="1343" spans="2:2" x14ac:dyDescent="0.2">
      <c r="B1343"/>
    </row>
    <row r="1344" spans="2:2" x14ac:dyDescent="0.2">
      <c r="B1344"/>
    </row>
    <row r="1345" spans="2:2" x14ac:dyDescent="0.2">
      <c r="B1345"/>
    </row>
    <row r="1346" spans="2:2" x14ac:dyDescent="0.2">
      <c r="B1346"/>
    </row>
    <row r="1347" spans="2:2" x14ac:dyDescent="0.2">
      <c r="B1347"/>
    </row>
    <row r="1348" spans="2:2" x14ac:dyDescent="0.2">
      <c r="B1348"/>
    </row>
    <row r="1349" spans="2:2" x14ac:dyDescent="0.2">
      <c r="B1349"/>
    </row>
    <row r="1350" spans="2:2" x14ac:dyDescent="0.2">
      <c r="B1350"/>
    </row>
    <row r="1351" spans="2:2" x14ac:dyDescent="0.2">
      <c r="B1351"/>
    </row>
    <row r="1352" spans="2:2" x14ac:dyDescent="0.2">
      <c r="B1352"/>
    </row>
    <row r="1353" spans="2:2" x14ac:dyDescent="0.2">
      <c r="B1353"/>
    </row>
    <row r="1354" spans="2:2" x14ac:dyDescent="0.2">
      <c r="B1354"/>
    </row>
    <row r="1355" spans="2:2" x14ac:dyDescent="0.2">
      <c r="B1355"/>
    </row>
    <row r="1356" spans="2:2" x14ac:dyDescent="0.2">
      <c r="B1356"/>
    </row>
    <row r="1357" spans="2:2" x14ac:dyDescent="0.2">
      <c r="B1357"/>
    </row>
    <row r="1358" spans="2:2" x14ac:dyDescent="0.2">
      <c r="B1358"/>
    </row>
    <row r="1359" spans="2:2" x14ac:dyDescent="0.2">
      <c r="B1359"/>
    </row>
    <row r="1360" spans="2:2" x14ac:dyDescent="0.2">
      <c r="B1360"/>
    </row>
    <row r="1361" spans="2:2" x14ac:dyDescent="0.2">
      <c r="B1361"/>
    </row>
    <row r="1362" spans="2:2" x14ac:dyDescent="0.2">
      <c r="B1362"/>
    </row>
    <row r="1363" spans="2:2" x14ac:dyDescent="0.2">
      <c r="B1363"/>
    </row>
    <row r="1364" spans="2:2" x14ac:dyDescent="0.2">
      <c r="B1364"/>
    </row>
    <row r="1365" spans="2:2" x14ac:dyDescent="0.2">
      <c r="B1365"/>
    </row>
    <row r="1366" spans="2:2" x14ac:dyDescent="0.2">
      <c r="B1366"/>
    </row>
    <row r="1367" spans="2:2" x14ac:dyDescent="0.2">
      <c r="B1367"/>
    </row>
    <row r="1368" spans="2:2" x14ac:dyDescent="0.2">
      <c r="B1368"/>
    </row>
    <row r="1369" spans="2:2" x14ac:dyDescent="0.2">
      <c r="B1369"/>
    </row>
    <row r="1370" spans="2:2" x14ac:dyDescent="0.2">
      <c r="B1370"/>
    </row>
    <row r="1371" spans="2:2" x14ac:dyDescent="0.2">
      <c r="B1371"/>
    </row>
    <row r="1372" spans="2:2" x14ac:dyDescent="0.2">
      <c r="B1372"/>
    </row>
    <row r="1373" spans="2:2" x14ac:dyDescent="0.2">
      <c r="B1373"/>
    </row>
    <row r="1374" spans="2:2" x14ac:dyDescent="0.2">
      <c r="B1374"/>
    </row>
    <row r="1375" spans="2:2" x14ac:dyDescent="0.2">
      <c r="B1375"/>
    </row>
    <row r="1376" spans="2:2" x14ac:dyDescent="0.2">
      <c r="B1376"/>
    </row>
    <row r="1377" spans="2:2" x14ac:dyDescent="0.2">
      <c r="B1377"/>
    </row>
    <row r="1378" spans="2:2" x14ac:dyDescent="0.2">
      <c r="B1378"/>
    </row>
    <row r="1379" spans="2:2" x14ac:dyDescent="0.2">
      <c r="B1379"/>
    </row>
    <row r="1380" spans="2:2" x14ac:dyDescent="0.2">
      <c r="B1380"/>
    </row>
    <row r="1381" spans="2:2" x14ac:dyDescent="0.2">
      <c r="B1381"/>
    </row>
    <row r="1382" spans="2:2" x14ac:dyDescent="0.2">
      <c r="B1382"/>
    </row>
    <row r="1383" spans="2:2" x14ac:dyDescent="0.2">
      <c r="B1383"/>
    </row>
    <row r="1384" spans="2:2" x14ac:dyDescent="0.2">
      <c r="B1384"/>
    </row>
    <row r="1385" spans="2:2" x14ac:dyDescent="0.2">
      <c r="B1385"/>
    </row>
    <row r="1386" spans="2:2" x14ac:dyDescent="0.2">
      <c r="B1386"/>
    </row>
    <row r="1387" spans="2:2" x14ac:dyDescent="0.2">
      <c r="B1387"/>
    </row>
    <row r="1388" spans="2:2" x14ac:dyDescent="0.2">
      <c r="B1388"/>
    </row>
    <row r="1389" spans="2:2" x14ac:dyDescent="0.2">
      <c r="B1389"/>
    </row>
    <row r="1390" spans="2:2" x14ac:dyDescent="0.2">
      <c r="B1390"/>
    </row>
    <row r="1391" spans="2:2" x14ac:dyDescent="0.2">
      <c r="B1391"/>
    </row>
    <row r="1392" spans="2:2" x14ac:dyDescent="0.2">
      <c r="B1392"/>
    </row>
    <row r="1393" spans="2:2" x14ac:dyDescent="0.2">
      <c r="B1393"/>
    </row>
    <row r="1394" spans="2:2" x14ac:dyDescent="0.2">
      <c r="B1394"/>
    </row>
    <row r="1395" spans="2:2" x14ac:dyDescent="0.2">
      <c r="B1395"/>
    </row>
    <row r="1396" spans="2:2" x14ac:dyDescent="0.2">
      <c r="B1396"/>
    </row>
    <row r="1397" spans="2:2" x14ac:dyDescent="0.2">
      <c r="B1397"/>
    </row>
    <row r="1398" spans="2:2" x14ac:dyDescent="0.2">
      <c r="B1398"/>
    </row>
    <row r="1399" spans="2:2" x14ac:dyDescent="0.2">
      <c r="B1399"/>
    </row>
    <row r="1400" spans="2:2" x14ac:dyDescent="0.2">
      <c r="B1400"/>
    </row>
    <row r="1401" spans="2:2" x14ac:dyDescent="0.2">
      <c r="B1401"/>
    </row>
    <row r="1402" spans="2:2" x14ac:dyDescent="0.2">
      <c r="B1402"/>
    </row>
    <row r="1403" spans="2:2" x14ac:dyDescent="0.2">
      <c r="B1403"/>
    </row>
    <row r="1404" spans="2:2" x14ac:dyDescent="0.2">
      <c r="B1404"/>
    </row>
    <row r="1405" spans="2:2" x14ac:dyDescent="0.2">
      <c r="B1405"/>
    </row>
    <row r="1406" spans="2:2" x14ac:dyDescent="0.2">
      <c r="B1406"/>
    </row>
    <row r="1407" spans="2:2" x14ac:dyDescent="0.2">
      <c r="B1407"/>
    </row>
    <row r="1408" spans="2:2" x14ac:dyDescent="0.2">
      <c r="B1408"/>
    </row>
    <row r="1409" spans="2:2" x14ac:dyDescent="0.2">
      <c r="B1409"/>
    </row>
    <row r="1410" spans="2:2" x14ac:dyDescent="0.2">
      <c r="B1410"/>
    </row>
    <row r="1411" spans="2:2" x14ac:dyDescent="0.2">
      <c r="B1411"/>
    </row>
    <row r="1412" spans="2:2" x14ac:dyDescent="0.2">
      <c r="B1412"/>
    </row>
    <row r="1413" spans="2:2" x14ac:dyDescent="0.2">
      <c r="B1413"/>
    </row>
    <row r="1414" spans="2:2" x14ac:dyDescent="0.2">
      <c r="B1414"/>
    </row>
    <row r="1415" spans="2:2" x14ac:dyDescent="0.2">
      <c r="B1415"/>
    </row>
    <row r="1416" spans="2:2" x14ac:dyDescent="0.2">
      <c r="B1416"/>
    </row>
    <row r="1417" spans="2:2" x14ac:dyDescent="0.2">
      <c r="B1417"/>
    </row>
    <row r="1418" spans="2:2" x14ac:dyDescent="0.2">
      <c r="B1418"/>
    </row>
    <row r="1419" spans="2:2" x14ac:dyDescent="0.2">
      <c r="B1419"/>
    </row>
    <row r="1420" spans="2:2" x14ac:dyDescent="0.2">
      <c r="B1420"/>
    </row>
    <row r="1421" spans="2:2" x14ac:dyDescent="0.2">
      <c r="B1421"/>
    </row>
    <row r="1422" spans="2:2" x14ac:dyDescent="0.2">
      <c r="B1422"/>
    </row>
    <row r="1423" spans="2:2" x14ac:dyDescent="0.2">
      <c r="B1423"/>
    </row>
    <row r="1424" spans="2:2" x14ac:dyDescent="0.2">
      <c r="B1424"/>
    </row>
    <row r="1425" spans="2:2" x14ac:dyDescent="0.2">
      <c r="B1425"/>
    </row>
    <row r="1426" spans="2:2" x14ac:dyDescent="0.2">
      <c r="B1426"/>
    </row>
    <row r="1427" spans="2:2" x14ac:dyDescent="0.2">
      <c r="B1427"/>
    </row>
    <row r="1428" spans="2:2" x14ac:dyDescent="0.2">
      <c r="B1428"/>
    </row>
    <row r="1429" spans="2:2" x14ac:dyDescent="0.2">
      <c r="B1429"/>
    </row>
    <row r="1430" spans="2:2" x14ac:dyDescent="0.2">
      <c r="B1430"/>
    </row>
    <row r="1431" spans="2:2" x14ac:dyDescent="0.2">
      <c r="B1431"/>
    </row>
    <row r="1432" spans="2:2" x14ac:dyDescent="0.2">
      <c r="B1432"/>
    </row>
    <row r="1433" spans="2:2" x14ac:dyDescent="0.2">
      <c r="B1433"/>
    </row>
    <row r="1434" spans="2:2" x14ac:dyDescent="0.2">
      <c r="B1434"/>
    </row>
    <row r="1435" spans="2:2" x14ac:dyDescent="0.2">
      <c r="B1435"/>
    </row>
    <row r="1436" spans="2:2" x14ac:dyDescent="0.2">
      <c r="B1436"/>
    </row>
    <row r="1437" spans="2:2" x14ac:dyDescent="0.2">
      <c r="B1437"/>
    </row>
    <row r="1438" spans="2:2" x14ac:dyDescent="0.2">
      <c r="B1438"/>
    </row>
    <row r="1439" spans="2:2" x14ac:dyDescent="0.2">
      <c r="B1439"/>
    </row>
    <row r="1440" spans="2:2" x14ac:dyDescent="0.2">
      <c r="B1440"/>
    </row>
    <row r="1441" spans="2:2" x14ac:dyDescent="0.2">
      <c r="B1441"/>
    </row>
    <row r="1442" spans="2:2" x14ac:dyDescent="0.2">
      <c r="B1442"/>
    </row>
    <row r="1443" spans="2:2" x14ac:dyDescent="0.2">
      <c r="B1443"/>
    </row>
    <row r="1444" spans="2:2" x14ac:dyDescent="0.2">
      <c r="B1444"/>
    </row>
    <row r="1445" spans="2:2" x14ac:dyDescent="0.2">
      <c r="B1445"/>
    </row>
    <row r="1446" spans="2:2" x14ac:dyDescent="0.2">
      <c r="B1446"/>
    </row>
    <row r="1447" spans="2:2" x14ac:dyDescent="0.2">
      <c r="B1447"/>
    </row>
    <row r="1448" spans="2:2" x14ac:dyDescent="0.2">
      <c r="B1448"/>
    </row>
    <row r="1449" spans="2:2" x14ac:dyDescent="0.2">
      <c r="B1449"/>
    </row>
    <row r="1450" spans="2:2" x14ac:dyDescent="0.2">
      <c r="B1450"/>
    </row>
    <row r="1451" spans="2:2" x14ac:dyDescent="0.2">
      <c r="B1451"/>
    </row>
    <row r="1452" spans="2:2" x14ac:dyDescent="0.2">
      <c r="B1452"/>
    </row>
    <row r="1453" spans="2:2" x14ac:dyDescent="0.2">
      <c r="B1453"/>
    </row>
    <row r="1454" spans="2:2" x14ac:dyDescent="0.2">
      <c r="B1454"/>
    </row>
    <row r="1455" spans="2:2" x14ac:dyDescent="0.2">
      <c r="B1455"/>
    </row>
    <row r="1456" spans="2:2" x14ac:dyDescent="0.2">
      <c r="B1456"/>
    </row>
    <row r="1457" spans="2:2" x14ac:dyDescent="0.2">
      <c r="B1457"/>
    </row>
    <row r="1458" spans="2:2" x14ac:dyDescent="0.2">
      <c r="B1458"/>
    </row>
    <row r="1459" spans="2:2" x14ac:dyDescent="0.2">
      <c r="B1459"/>
    </row>
    <row r="1460" spans="2:2" x14ac:dyDescent="0.2">
      <c r="B1460"/>
    </row>
    <row r="1461" spans="2:2" x14ac:dyDescent="0.2">
      <c r="B1461"/>
    </row>
    <row r="1462" spans="2:2" x14ac:dyDescent="0.2">
      <c r="B1462"/>
    </row>
    <row r="1463" spans="2:2" x14ac:dyDescent="0.2">
      <c r="B1463"/>
    </row>
    <row r="1464" spans="2:2" x14ac:dyDescent="0.2">
      <c r="B1464"/>
    </row>
    <row r="1465" spans="2:2" x14ac:dyDescent="0.2">
      <c r="B1465"/>
    </row>
    <row r="1466" spans="2:2" x14ac:dyDescent="0.2">
      <c r="B1466"/>
    </row>
    <row r="1467" spans="2:2" x14ac:dyDescent="0.2">
      <c r="B1467"/>
    </row>
    <row r="1468" spans="2:2" x14ac:dyDescent="0.2">
      <c r="B1468"/>
    </row>
    <row r="1469" spans="2:2" x14ac:dyDescent="0.2">
      <c r="B1469"/>
    </row>
    <row r="1470" spans="2:2" x14ac:dyDescent="0.2">
      <c r="B1470"/>
    </row>
    <row r="1471" spans="2:2" x14ac:dyDescent="0.2">
      <c r="B1471"/>
    </row>
    <row r="1472" spans="2:2" x14ac:dyDescent="0.2">
      <c r="B1472"/>
    </row>
    <row r="1473" spans="2:2" x14ac:dyDescent="0.2">
      <c r="B1473"/>
    </row>
    <row r="1474" spans="2:2" x14ac:dyDescent="0.2">
      <c r="B1474"/>
    </row>
    <row r="1475" spans="2:2" x14ac:dyDescent="0.2">
      <c r="B1475"/>
    </row>
    <row r="1476" spans="2:2" x14ac:dyDescent="0.2">
      <c r="B1476"/>
    </row>
    <row r="1477" spans="2:2" x14ac:dyDescent="0.2">
      <c r="B1477"/>
    </row>
    <row r="1478" spans="2:2" x14ac:dyDescent="0.2">
      <c r="B1478"/>
    </row>
    <row r="1479" spans="2:2" x14ac:dyDescent="0.2">
      <c r="B1479"/>
    </row>
    <row r="1480" spans="2:2" x14ac:dyDescent="0.2">
      <c r="B1480"/>
    </row>
    <row r="1481" spans="2:2" x14ac:dyDescent="0.2">
      <c r="B1481"/>
    </row>
    <row r="1482" spans="2:2" x14ac:dyDescent="0.2">
      <c r="B1482"/>
    </row>
    <row r="1483" spans="2:2" x14ac:dyDescent="0.2">
      <c r="B1483"/>
    </row>
    <row r="1484" spans="2:2" x14ac:dyDescent="0.2">
      <c r="B1484"/>
    </row>
    <row r="1485" spans="2:2" x14ac:dyDescent="0.2">
      <c r="B1485"/>
    </row>
    <row r="1486" spans="2:2" x14ac:dyDescent="0.2">
      <c r="B1486"/>
    </row>
    <row r="1487" spans="2:2" x14ac:dyDescent="0.2">
      <c r="B1487"/>
    </row>
    <row r="1488" spans="2:2" x14ac:dyDescent="0.2">
      <c r="B1488"/>
    </row>
    <row r="1489" spans="2:2" x14ac:dyDescent="0.2">
      <c r="B1489"/>
    </row>
    <row r="1490" spans="2:2" x14ac:dyDescent="0.2">
      <c r="B1490"/>
    </row>
    <row r="1491" spans="2:2" x14ac:dyDescent="0.2">
      <c r="B1491"/>
    </row>
    <row r="1492" spans="2:2" x14ac:dyDescent="0.2">
      <c r="B1492"/>
    </row>
    <row r="1493" spans="2:2" x14ac:dyDescent="0.2">
      <c r="B1493"/>
    </row>
    <row r="1494" spans="2:2" x14ac:dyDescent="0.2">
      <c r="B1494"/>
    </row>
    <row r="1495" spans="2:2" x14ac:dyDescent="0.2">
      <c r="B1495"/>
    </row>
    <row r="1496" spans="2:2" x14ac:dyDescent="0.2">
      <c r="B1496"/>
    </row>
    <row r="1497" spans="2:2" x14ac:dyDescent="0.2">
      <c r="B1497"/>
    </row>
    <row r="1498" spans="2:2" x14ac:dyDescent="0.2">
      <c r="B1498"/>
    </row>
    <row r="1499" spans="2:2" x14ac:dyDescent="0.2">
      <c r="B1499"/>
    </row>
    <row r="1500" spans="2:2" x14ac:dyDescent="0.2">
      <c r="B1500"/>
    </row>
    <row r="1501" spans="2:2" x14ac:dyDescent="0.2">
      <c r="B1501"/>
    </row>
    <row r="1502" spans="2:2" x14ac:dyDescent="0.2">
      <c r="B1502"/>
    </row>
    <row r="1503" spans="2:2" x14ac:dyDescent="0.2">
      <c r="B1503"/>
    </row>
    <row r="1504" spans="2:2" x14ac:dyDescent="0.2">
      <c r="B1504"/>
    </row>
    <row r="1505" spans="2:2" x14ac:dyDescent="0.2">
      <c r="B1505"/>
    </row>
    <row r="1506" spans="2:2" x14ac:dyDescent="0.2">
      <c r="B1506"/>
    </row>
    <row r="1507" spans="2:2" x14ac:dyDescent="0.2">
      <c r="B1507"/>
    </row>
    <row r="1508" spans="2:2" x14ac:dyDescent="0.2">
      <c r="B1508"/>
    </row>
    <row r="1509" spans="2:2" x14ac:dyDescent="0.2">
      <c r="B1509"/>
    </row>
    <row r="1510" spans="2:2" x14ac:dyDescent="0.2">
      <c r="B1510"/>
    </row>
    <row r="1511" spans="2:2" x14ac:dyDescent="0.2">
      <c r="B1511"/>
    </row>
    <row r="1512" spans="2:2" x14ac:dyDescent="0.2">
      <c r="B1512"/>
    </row>
    <row r="1513" spans="2:2" x14ac:dyDescent="0.2">
      <c r="B1513"/>
    </row>
    <row r="1514" spans="2:2" x14ac:dyDescent="0.2">
      <c r="B1514"/>
    </row>
    <row r="1515" spans="2:2" x14ac:dyDescent="0.2">
      <c r="B1515"/>
    </row>
    <row r="1516" spans="2:2" x14ac:dyDescent="0.2">
      <c r="B1516"/>
    </row>
    <row r="1517" spans="2:2" x14ac:dyDescent="0.2">
      <c r="B1517"/>
    </row>
    <row r="1518" spans="2:2" x14ac:dyDescent="0.2">
      <c r="B1518"/>
    </row>
    <row r="1519" spans="2:2" x14ac:dyDescent="0.2">
      <c r="B1519"/>
    </row>
    <row r="1520" spans="2:2" x14ac:dyDescent="0.2">
      <c r="B1520"/>
    </row>
    <row r="1521" spans="2:2" x14ac:dyDescent="0.2">
      <c r="B1521"/>
    </row>
    <row r="1522" spans="2:2" x14ac:dyDescent="0.2">
      <c r="B1522"/>
    </row>
    <row r="1523" spans="2:2" x14ac:dyDescent="0.2">
      <c r="B1523"/>
    </row>
    <row r="1524" spans="2:2" x14ac:dyDescent="0.2">
      <c r="B1524"/>
    </row>
    <row r="1525" spans="2:2" x14ac:dyDescent="0.2">
      <c r="B1525"/>
    </row>
    <row r="1526" spans="2:2" x14ac:dyDescent="0.2">
      <c r="B1526"/>
    </row>
    <row r="1527" spans="2:2" x14ac:dyDescent="0.2">
      <c r="B1527"/>
    </row>
    <row r="1528" spans="2:2" x14ac:dyDescent="0.2">
      <c r="B1528"/>
    </row>
    <row r="1529" spans="2:2" x14ac:dyDescent="0.2">
      <c r="B1529"/>
    </row>
    <row r="1530" spans="2:2" x14ac:dyDescent="0.2">
      <c r="B1530"/>
    </row>
    <row r="1531" spans="2:2" x14ac:dyDescent="0.2">
      <c r="B1531"/>
    </row>
    <row r="1532" spans="2:2" x14ac:dyDescent="0.2">
      <c r="B1532"/>
    </row>
    <row r="1533" spans="2:2" x14ac:dyDescent="0.2">
      <c r="B1533"/>
    </row>
    <row r="1534" spans="2:2" x14ac:dyDescent="0.2">
      <c r="B1534"/>
    </row>
    <row r="1535" spans="2:2" x14ac:dyDescent="0.2">
      <c r="B1535"/>
    </row>
    <row r="1536" spans="2:2" x14ac:dyDescent="0.2">
      <c r="B1536"/>
    </row>
    <row r="1537" spans="2:2" x14ac:dyDescent="0.2">
      <c r="B1537"/>
    </row>
    <row r="1538" spans="2:2" x14ac:dyDescent="0.2">
      <c r="B1538"/>
    </row>
    <row r="1539" spans="2:2" x14ac:dyDescent="0.2">
      <c r="B1539"/>
    </row>
    <row r="1540" spans="2:2" x14ac:dyDescent="0.2">
      <c r="B1540"/>
    </row>
    <row r="1541" spans="2:2" x14ac:dyDescent="0.2">
      <c r="B1541"/>
    </row>
    <row r="1542" spans="2:2" x14ac:dyDescent="0.2">
      <c r="B1542"/>
    </row>
    <row r="1543" spans="2:2" x14ac:dyDescent="0.2">
      <c r="B1543"/>
    </row>
    <row r="1544" spans="2:2" x14ac:dyDescent="0.2">
      <c r="B1544"/>
    </row>
    <row r="1545" spans="2:2" x14ac:dyDescent="0.2">
      <c r="B1545"/>
    </row>
    <row r="1546" spans="2:2" x14ac:dyDescent="0.2">
      <c r="B1546"/>
    </row>
    <row r="1547" spans="2:2" x14ac:dyDescent="0.2">
      <c r="B1547"/>
    </row>
    <row r="1548" spans="2:2" x14ac:dyDescent="0.2">
      <c r="B1548"/>
    </row>
    <row r="1549" spans="2:2" x14ac:dyDescent="0.2">
      <c r="B1549"/>
    </row>
    <row r="1550" spans="2:2" x14ac:dyDescent="0.2">
      <c r="B1550"/>
    </row>
    <row r="1551" spans="2:2" x14ac:dyDescent="0.2">
      <c r="B1551"/>
    </row>
    <row r="1552" spans="2:2" x14ac:dyDescent="0.2">
      <c r="B1552"/>
    </row>
    <row r="1553" spans="2:2" x14ac:dyDescent="0.2">
      <c r="B1553"/>
    </row>
    <row r="1554" spans="2:2" x14ac:dyDescent="0.2">
      <c r="B1554"/>
    </row>
    <row r="1555" spans="2:2" x14ac:dyDescent="0.2">
      <c r="B1555"/>
    </row>
    <row r="1556" spans="2:2" x14ac:dyDescent="0.2">
      <c r="B1556"/>
    </row>
    <row r="1557" spans="2:2" x14ac:dyDescent="0.2">
      <c r="B1557"/>
    </row>
    <row r="1558" spans="2:2" x14ac:dyDescent="0.2">
      <c r="B1558"/>
    </row>
    <row r="1559" spans="2:2" x14ac:dyDescent="0.2">
      <c r="B1559"/>
    </row>
    <row r="1560" spans="2:2" x14ac:dyDescent="0.2">
      <c r="B1560"/>
    </row>
    <row r="1561" spans="2:2" x14ac:dyDescent="0.2">
      <c r="B1561"/>
    </row>
    <row r="1562" spans="2:2" x14ac:dyDescent="0.2">
      <c r="B1562"/>
    </row>
    <row r="1563" spans="2:2" x14ac:dyDescent="0.2">
      <c r="B1563"/>
    </row>
    <row r="1564" spans="2:2" x14ac:dyDescent="0.2">
      <c r="B1564"/>
    </row>
    <row r="1565" spans="2:2" x14ac:dyDescent="0.2">
      <c r="B1565"/>
    </row>
    <row r="1566" spans="2:2" x14ac:dyDescent="0.2">
      <c r="B1566"/>
    </row>
    <row r="1567" spans="2:2" x14ac:dyDescent="0.2">
      <c r="B1567"/>
    </row>
    <row r="1568" spans="2:2" x14ac:dyDescent="0.2">
      <c r="B1568"/>
    </row>
    <row r="1569" spans="2:2" x14ac:dyDescent="0.2">
      <c r="B1569"/>
    </row>
    <row r="1570" spans="2:2" x14ac:dyDescent="0.2">
      <c r="B1570"/>
    </row>
    <row r="1571" spans="2:2" x14ac:dyDescent="0.2">
      <c r="B1571"/>
    </row>
    <row r="1572" spans="2:2" x14ac:dyDescent="0.2">
      <c r="B1572"/>
    </row>
    <row r="1573" spans="2:2" x14ac:dyDescent="0.2">
      <c r="B1573"/>
    </row>
    <row r="1574" spans="2:2" x14ac:dyDescent="0.2">
      <c r="B1574"/>
    </row>
    <row r="1575" spans="2:2" x14ac:dyDescent="0.2">
      <c r="B1575"/>
    </row>
    <row r="1576" spans="2:2" x14ac:dyDescent="0.2">
      <c r="B1576"/>
    </row>
    <row r="1577" spans="2:2" x14ac:dyDescent="0.2">
      <c r="B1577"/>
    </row>
    <row r="1578" spans="2:2" x14ac:dyDescent="0.2">
      <c r="B1578"/>
    </row>
    <row r="1579" spans="2:2" x14ac:dyDescent="0.2">
      <c r="B1579"/>
    </row>
    <row r="1580" spans="2:2" x14ac:dyDescent="0.2">
      <c r="B1580"/>
    </row>
    <row r="1581" spans="2:2" x14ac:dyDescent="0.2">
      <c r="B1581"/>
    </row>
    <row r="1582" spans="2:2" x14ac:dyDescent="0.2">
      <c r="B1582"/>
    </row>
    <row r="1583" spans="2:2" x14ac:dyDescent="0.2">
      <c r="B1583"/>
    </row>
    <row r="1584" spans="2:2" x14ac:dyDescent="0.2">
      <c r="B1584"/>
    </row>
    <row r="1585" spans="2:2" x14ac:dyDescent="0.2">
      <c r="B1585"/>
    </row>
    <row r="1586" spans="2:2" x14ac:dyDescent="0.2">
      <c r="B1586"/>
    </row>
    <row r="1587" spans="2:2" x14ac:dyDescent="0.2">
      <c r="B1587"/>
    </row>
    <row r="1588" spans="2:2" x14ac:dyDescent="0.2">
      <c r="B1588"/>
    </row>
    <row r="1589" spans="2:2" x14ac:dyDescent="0.2">
      <c r="B1589"/>
    </row>
    <row r="1590" spans="2:2" x14ac:dyDescent="0.2">
      <c r="B1590"/>
    </row>
    <row r="1591" spans="2:2" x14ac:dyDescent="0.2">
      <c r="B1591"/>
    </row>
    <row r="1592" spans="2:2" x14ac:dyDescent="0.2">
      <c r="B1592"/>
    </row>
    <row r="1593" spans="2:2" x14ac:dyDescent="0.2">
      <c r="B1593"/>
    </row>
    <row r="1594" spans="2:2" x14ac:dyDescent="0.2">
      <c r="B1594"/>
    </row>
    <row r="1595" spans="2:2" x14ac:dyDescent="0.2">
      <c r="B1595"/>
    </row>
    <row r="1596" spans="2:2" x14ac:dyDescent="0.2">
      <c r="B1596"/>
    </row>
    <row r="1597" spans="2:2" x14ac:dyDescent="0.2">
      <c r="B1597"/>
    </row>
    <row r="1598" spans="2:2" x14ac:dyDescent="0.2">
      <c r="B1598"/>
    </row>
    <row r="1599" spans="2:2" x14ac:dyDescent="0.2">
      <c r="B1599"/>
    </row>
    <row r="1600" spans="2:2" x14ac:dyDescent="0.2">
      <c r="B1600"/>
    </row>
    <row r="1601" spans="2:2" x14ac:dyDescent="0.2">
      <c r="B1601"/>
    </row>
    <row r="1602" spans="2:2" x14ac:dyDescent="0.2">
      <c r="B1602"/>
    </row>
    <row r="1603" spans="2:2" x14ac:dyDescent="0.2">
      <c r="B1603"/>
    </row>
    <row r="1604" spans="2:2" x14ac:dyDescent="0.2">
      <c r="B1604"/>
    </row>
    <row r="1605" spans="2:2" x14ac:dyDescent="0.2">
      <c r="B1605"/>
    </row>
    <row r="1606" spans="2:2" x14ac:dyDescent="0.2">
      <c r="B1606"/>
    </row>
    <row r="1607" spans="2:2" x14ac:dyDescent="0.2">
      <c r="B1607"/>
    </row>
    <row r="1608" spans="2:2" x14ac:dyDescent="0.2">
      <c r="B1608"/>
    </row>
    <row r="1609" spans="2:2" x14ac:dyDescent="0.2">
      <c r="B1609"/>
    </row>
    <row r="1610" spans="2:2" x14ac:dyDescent="0.2">
      <c r="B1610"/>
    </row>
    <row r="1611" spans="2:2" x14ac:dyDescent="0.2">
      <c r="B1611"/>
    </row>
    <row r="1612" spans="2:2" x14ac:dyDescent="0.2">
      <c r="B1612"/>
    </row>
    <row r="1613" spans="2:2" x14ac:dyDescent="0.2">
      <c r="B1613"/>
    </row>
    <row r="1614" spans="2:2" x14ac:dyDescent="0.2">
      <c r="B1614"/>
    </row>
    <row r="1615" spans="2:2" x14ac:dyDescent="0.2">
      <c r="B1615"/>
    </row>
    <row r="1616" spans="2:2" x14ac:dyDescent="0.2">
      <c r="B1616"/>
    </row>
    <row r="1617" spans="2:2" x14ac:dyDescent="0.2">
      <c r="B1617"/>
    </row>
    <row r="1618" spans="2:2" x14ac:dyDescent="0.2">
      <c r="B1618"/>
    </row>
    <row r="1619" spans="2:2" x14ac:dyDescent="0.2">
      <c r="B1619"/>
    </row>
    <row r="1620" spans="2:2" x14ac:dyDescent="0.2">
      <c r="B1620"/>
    </row>
    <row r="1621" spans="2:2" x14ac:dyDescent="0.2">
      <c r="B1621"/>
    </row>
    <row r="1622" spans="2:2" x14ac:dyDescent="0.2">
      <c r="B1622"/>
    </row>
    <row r="1623" spans="2:2" x14ac:dyDescent="0.2">
      <c r="B1623"/>
    </row>
    <row r="1624" spans="2:2" x14ac:dyDescent="0.2">
      <c r="B1624"/>
    </row>
    <row r="1625" spans="2:2" x14ac:dyDescent="0.2">
      <c r="B1625"/>
    </row>
    <row r="1626" spans="2:2" x14ac:dyDescent="0.2">
      <c r="B1626"/>
    </row>
    <row r="1627" spans="2:2" x14ac:dyDescent="0.2">
      <c r="B1627"/>
    </row>
    <row r="1628" spans="2:2" x14ac:dyDescent="0.2">
      <c r="B1628"/>
    </row>
    <row r="1629" spans="2:2" x14ac:dyDescent="0.2">
      <c r="B1629"/>
    </row>
    <row r="1630" spans="2:2" x14ac:dyDescent="0.2">
      <c r="B1630"/>
    </row>
    <row r="1631" spans="2:2" x14ac:dyDescent="0.2">
      <c r="B1631"/>
    </row>
    <row r="1632" spans="2:2" x14ac:dyDescent="0.2">
      <c r="B1632"/>
    </row>
    <row r="1633" spans="2:2" x14ac:dyDescent="0.2">
      <c r="B1633"/>
    </row>
    <row r="1634" spans="2:2" x14ac:dyDescent="0.2">
      <c r="B1634"/>
    </row>
    <row r="1635" spans="2:2" x14ac:dyDescent="0.2">
      <c r="B1635"/>
    </row>
    <row r="1636" spans="2:2" x14ac:dyDescent="0.2">
      <c r="B1636"/>
    </row>
    <row r="1637" spans="2:2" x14ac:dyDescent="0.2">
      <c r="B1637"/>
    </row>
    <row r="1638" spans="2:2" x14ac:dyDescent="0.2">
      <c r="B1638"/>
    </row>
    <row r="1639" spans="2:2" x14ac:dyDescent="0.2">
      <c r="B1639"/>
    </row>
    <row r="1640" spans="2:2" x14ac:dyDescent="0.2">
      <c r="B1640"/>
    </row>
    <row r="1641" spans="2:2" x14ac:dyDescent="0.2">
      <c r="B1641"/>
    </row>
    <row r="1642" spans="2:2" x14ac:dyDescent="0.2">
      <c r="B1642"/>
    </row>
    <row r="1643" spans="2:2" x14ac:dyDescent="0.2">
      <c r="B1643"/>
    </row>
    <row r="1644" spans="2:2" x14ac:dyDescent="0.2">
      <c r="B1644"/>
    </row>
    <row r="1645" spans="2:2" x14ac:dyDescent="0.2">
      <c r="B1645"/>
    </row>
    <row r="1646" spans="2:2" x14ac:dyDescent="0.2">
      <c r="B1646"/>
    </row>
    <row r="1647" spans="2:2" x14ac:dyDescent="0.2">
      <c r="B1647"/>
    </row>
    <row r="1648" spans="2:2" x14ac:dyDescent="0.2">
      <c r="B1648"/>
    </row>
    <row r="1649" spans="2:2" x14ac:dyDescent="0.2">
      <c r="B1649"/>
    </row>
    <row r="1650" spans="2:2" x14ac:dyDescent="0.2">
      <c r="B1650"/>
    </row>
    <row r="1651" spans="2:2" x14ac:dyDescent="0.2">
      <c r="B1651"/>
    </row>
    <row r="1652" spans="2:2" x14ac:dyDescent="0.2">
      <c r="B1652"/>
    </row>
    <row r="1653" spans="2:2" x14ac:dyDescent="0.2">
      <c r="B1653"/>
    </row>
    <row r="1654" spans="2:2" x14ac:dyDescent="0.2">
      <c r="B1654"/>
    </row>
    <row r="1655" spans="2:2" x14ac:dyDescent="0.2">
      <c r="B1655"/>
    </row>
    <row r="1656" spans="2:2" x14ac:dyDescent="0.2">
      <c r="B1656"/>
    </row>
    <row r="1657" spans="2:2" x14ac:dyDescent="0.2">
      <c r="B1657"/>
    </row>
    <row r="1658" spans="2:2" x14ac:dyDescent="0.2">
      <c r="B1658"/>
    </row>
    <row r="1659" spans="2:2" x14ac:dyDescent="0.2">
      <c r="B1659"/>
    </row>
    <row r="1660" spans="2:2" x14ac:dyDescent="0.2">
      <c r="B1660"/>
    </row>
    <row r="1661" spans="2:2" x14ac:dyDescent="0.2">
      <c r="B1661"/>
    </row>
    <row r="1662" spans="2:2" x14ac:dyDescent="0.2">
      <c r="B1662"/>
    </row>
    <row r="1663" spans="2:2" x14ac:dyDescent="0.2">
      <c r="B1663"/>
    </row>
    <row r="1664" spans="2:2" x14ac:dyDescent="0.2">
      <c r="B1664"/>
    </row>
    <row r="1665" spans="2:2" x14ac:dyDescent="0.2">
      <c r="B1665"/>
    </row>
    <row r="1666" spans="2:2" x14ac:dyDescent="0.2">
      <c r="B1666"/>
    </row>
    <row r="1667" spans="2:2" x14ac:dyDescent="0.2">
      <c r="B1667"/>
    </row>
    <row r="1668" spans="2:2" x14ac:dyDescent="0.2">
      <c r="B1668"/>
    </row>
    <row r="1669" spans="2:2" x14ac:dyDescent="0.2">
      <c r="B1669"/>
    </row>
    <row r="1670" spans="2:2" x14ac:dyDescent="0.2">
      <c r="B1670"/>
    </row>
    <row r="1671" spans="2:2" x14ac:dyDescent="0.2">
      <c r="B1671"/>
    </row>
    <row r="1672" spans="2:2" x14ac:dyDescent="0.2">
      <c r="B1672"/>
    </row>
    <row r="1673" spans="2:2" x14ac:dyDescent="0.2">
      <c r="B1673"/>
    </row>
    <row r="1674" spans="2:2" x14ac:dyDescent="0.2">
      <c r="B1674"/>
    </row>
    <row r="1675" spans="2:2" x14ac:dyDescent="0.2">
      <c r="B1675"/>
    </row>
    <row r="1676" spans="2:2" x14ac:dyDescent="0.2">
      <c r="B1676"/>
    </row>
    <row r="1677" spans="2:2" x14ac:dyDescent="0.2">
      <c r="B1677"/>
    </row>
    <row r="1678" spans="2:2" x14ac:dyDescent="0.2">
      <c r="B1678"/>
    </row>
    <row r="1679" spans="2:2" x14ac:dyDescent="0.2">
      <c r="B1679"/>
    </row>
    <row r="1680" spans="2:2" x14ac:dyDescent="0.2">
      <c r="B1680"/>
    </row>
    <row r="1681" spans="2:2" x14ac:dyDescent="0.2">
      <c r="B1681"/>
    </row>
    <row r="1682" spans="2:2" x14ac:dyDescent="0.2">
      <c r="B1682"/>
    </row>
    <row r="1683" spans="2:2" x14ac:dyDescent="0.2">
      <c r="B1683"/>
    </row>
    <row r="1684" spans="2:2" x14ac:dyDescent="0.2">
      <c r="B1684"/>
    </row>
    <row r="1685" spans="2:2" x14ac:dyDescent="0.2">
      <c r="B1685"/>
    </row>
    <row r="1686" spans="2:2" x14ac:dyDescent="0.2">
      <c r="B1686"/>
    </row>
    <row r="1687" spans="2:2" x14ac:dyDescent="0.2">
      <c r="B1687"/>
    </row>
    <row r="1688" spans="2:2" x14ac:dyDescent="0.2">
      <c r="B1688"/>
    </row>
    <row r="1689" spans="2:2" x14ac:dyDescent="0.2">
      <c r="B1689"/>
    </row>
    <row r="1690" spans="2:2" x14ac:dyDescent="0.2">
      <c r="B1690"/>
    </row>
    <row r="1691" spans="2:2" x14ac:dyDescent="0.2">
      <c r="B1691"/>
    </row>
    <row r="1692" spans="2:2" x14ac:dyDescent="0.2">
      <c r="B1692"/>
    </row>
    <row r="1693" spans="2:2" x14ac:dyDescent="0.2">
      <c r="B1693"/>
    </row>
    <row r="1694" spans="2:2" x14ac:dyDescent="0.2">
      <c r="B1694"/>
    </row>
    <row r="1695" spans="2:2" x14ac:dyDescent="0.2">
      <c r="B1695"/>
    </row>
    <row r="1696" spans="2:2" x14ac:dyDescent="0.2">
      <c r="B1696"/>
    </row>
    <row r="1697" spans="2:2" x14ac:dyDescent="0.2">
      <c r="B1697"/>
    </row>
    <row r="1698" spans="2:2" x14ac:dyDescent="0.2">
      <c r="B1698"/>
    </row>
    <row r="1699" spans="2:2" x14ac:dyDescent="0.2">
      <c r="B1699"/>
    </row>
    <row r="1700" spans="2:2" x14ac:dyDescent="0.2">
      <c r="B1700"/>
    </row>
    <row r="1701" spans="2:2" x14ac:dyDescent="0.2">
      <c r="B1701"/>
    </row>
    <row r="1702" spans="2:2" x14ac:dyDescent="0.2">
      <c r="B1702"/>
    </row>
    <row r="1703" spans="2:2" x14ac:dyDescent="0.2">
      <c r="B1703"/>
    </row>
    <row r="1704" spans="2:2" x14ac:dyDescent="0.2">
      <c r="B1704"/>
    </row>
    <row r="1705" spans="2:2" x14ac:dyDescent="0.2">
      <c r="B1705"/>
    </row>
    <row r="1706" spans="2:2" x14ac:dyDescent="0.2">
      <c r="B1706"/>
    </row>
    <row r="1707" spans="2:2" x14ac:dyDescent="0.2">
      <c r="B1707"/>
    </row>
    <row r="1708" spans="2:2" x14ac:dyDescent="0.2">
      <c r="B1708"/>
    </row>
    <row r="1709" spans="2:2" x14ac:dyDescent="0.2">
      <c r="B1709"/>
    </row>
    <row r="1710" spans="2:2" x14ac:dyDescent="0.2">
      <c r="B1710"/>
    </row>
    <row r="1711" spans="2:2" x14ac:dyDescent="0.2">
      <c r="B1711"/>
    </row>
    <row r="1712" spans="2:2" x14ac:dyDescent="0.2">
      <c r="B1712"/>
    </row>
    <row r="1713" spans="2:2" x14ac:dyDescent="0.2">
      <c r="B1713"/>
    </row>
    <row r="1714" spans="2:2" x14ac:dyDescent="0.2">
      <c r="B1714"/>
    </row>
    <row r="1715" spans="2:2" x14ac:dyDescent="0.2">
      <c r="B1715"/>
    </row>
    <row r="1716" spans="2:2" x14ac:dyDescent="0.2">
      <c r="B1716"/>
    </row>
    <row r="1717" spans="2:2" x14ac:dyDescent="0.2">
      <c r="B1717"/>
    </row>
    <row r="1718" spans="2:2" x14ac:dyDescent="0.2">
      <c r="B1718"/>
    </row>
    <row r="1719" spans="2:2" x14ac:dyDescent="0.2">
      <c r="B1719"/>
    </row>
    <row r="1720" spans="2:2" x14ac:dyDescent="0.2">
      <c r="B1720"/>
    </row>
    <row r="1721" spans="2:2" x14ac:dyDescent="0.2">
      <c r="B1721"/>
    </row>
    <row r="1722" spans="2:2" x14ac:dyDescent="0.2">
      <c r="B1722"/>
    </row>
    <row r="1723" spans="2:2" x14ac:dyDescent="0.2">
      <c r="B1723"/>
    </row>
    <row r="1724" spans="2:2" x14ac:dyDescent="0.2">
      <c r="B1724"/>
    </row>
    <row r="1725" spans="2:2" x14ac:dyDescent="0.2">
      <c r="B1725"/>
    </row>
    <row r="1726" spans="2:2" x14ac:dyDescent="0.2">
      <c r="B1726"/>
    </row>
    <row r="1727" spans="2:2" x14ac:dyDescent="0.2">
      <c r="B1727"/>
    </row>
    <row r="1728" spans="2:2" x14ac:dyDescent="0.2">
      <c r="B1728"/>
    </row>
    <row r="1729" spans="2:2" x14ac:dyDescent="0.2">
      <c r="B1729"/>
    </row>
    <row r="1730" spans="2:2" x14ac:dyDescent="0.2">
      <c r="B1730"/>
    </row>
    <row r="1731" spans="2:2" x14ac:dyDescent="0.2">
      <c r="B1731"/>
    </row>
    <row r="1732" spans="2:2" x14ac:dyDescent="0.2">
      <c r="B1732"/>
    </row>
    <row r="1733" spans="2:2" x14ac:dyDescent="0.2">
      <c r="B1733"/>
    </row>
    <row r="1734" spans="2:2" x14ac:dyDescent="0.2">
      <c r="B1734"/>
    </row>
    <row r="1735" spans="2:2" x14ac:dyDescent="0.2">
      <c r="B1735"/>
    </row>
    <row r="1736" spans="2:2" x14ac:dyDescent="0.2">
      <c r="B1736"/>
    </row>
    <row r="1737" spans="2:2" x14ac:dyDescent="0.2">
      <c r="B1737"/>
    </row>
    <row r="1738" spans="2:2" x14ac:dyDescent="0.2">
      <c r="B1738"/>
    </row>
    <row r="1739" spans="2:2" x14ac:dyDescent="0.2">
      <c r="B1739"/>
    </row>
    <row r="1740" spans="2:2" x14ac:dyDescent="0.2">
      <c r="B1740"/>
    </row>
    <row r="1741" spans="2:2" x14ac:dyDescent="0.2">
      <c r="B1741"/>
    </row>
    <row r="1742" spans="2:2" x14ac:dyDescent="0.2">
      <c r="B1742"/>
    </row>
    <row r="1743" spans="2:2" x14ac:dyDescent="0.2">
      <c r="B1743"/>
    </row>
    <row r="1744" spans="2:2" x14ac:dyDescent="0.2">
      <c r="B1744"/>
    </row>
    <row r="1745" spans="2:2" x14ac:dyDescent="0.2">
      <c r="B1745"/>
    </row>
    <row r="1746" spans="2:2" x14ac:dyDescent="0.2">
      <c r="B1746"/>
    </row>
    <row r="1747" spans="2:2" x14ac:dyDescent="0.2">
      <c r="B1747"/>
    </row>
    <row r="1748" spans="2:2" x14ac:dyDescent="0.2">
      <c r="B1748"/>
    </row>
    <row r="1749" spans="2:2" x14ac:dyDescent="0.2">
      <c r="B1749"/>
    </row>
    <row r="1750" spans="2:2" x14ac:dyDescent="0.2">
      <c r="B1750"/>
    </row>
    <row r="1751" spans="2:2" x14ac:dyDescent="0.2">
      <c r="B1751"/>
    </row>
    <row r="1752" spans="2:2" x14ac:dyDescent="0.2">
      <c r="B1752"/>
    </row>
    <row r="1753" spans="2:2" x14ac:dyDescent="0.2">
      <c r="B1753"/>
    </row>
    <row r="1754" spans="2:2" x14ac:dyDescent="0.2">
      <c r="B1754"/>
    </row>
    <row r="1755" spans="2:2" x14ac:dyDescent="0.2">
      <c r="B1755"/>
    </row>
    <row r="1756" spans="2:2" x14ac:dyDescent="0.2">
      <c r="B1756"/>
    </row>
    <row r="1757" spans="2:2" x14ac:dyDescent="0.2">
      <c r="B1757"/>
    </row>
    <row r="1758" spans="2:2" x14ac:dyDescent="0.2">
      <c r="B1758"/>
    </row>
    <row r="1759" spans="2:2" x14ac:dyDescent="0.2">
      <c r="B1759"/>
    </row>
    <row r="1760" spans="2:2" x14ac:dyDescent="0.2">
      <c r="B1760"/>
    </row>
    <row r="1761" spans="2:2" x14ac:dyDescent="0.2">
      <c r="B1761"/>
    </row>
    <row r="1762" spans="2:2" x14ac:dyDescent="0.2">
      <c r="B1762"/>
    </row>
    <row r="1763" spans="2:2" x14ac:dyDescent="0.2">
      <c r="B1763"/>
    </row>
    <row r="1764" spans="2:2" x14ac:dyDescent="0.2">
      <c r="B1764"/>
    </row>
    <row r="1765" spans="2:2" x14ac:dyDescent="0.2">
      <c r="B1765"/>
    </row>
    <row r="1766" spans="2:2" x14ac:dyDescent="0.2">
      <c r="B1766"/>
    </row>
    <row r="1767" spans="2:2" x14ac:dyDescent="0.2">
      <c r="B1767"/>
    </row>
    <row r="1768" spans="2:2" x14ac:dyDescent="0.2">
      <c r="B1768"/>
    </row>
    <row r="1769" spans="2:2" x14ac:dyDescent="0.2">
      <c r="B1769"/>
    </row>
    <row r="1770" spans="2:2" x14ac:dyDescent="0.2">
      <c r="B1770"/>
    </row>
    <row r="1771" spans="2:2" x14ac:dyDescent="0.2">
      <c r="B1771"/>
    </row>
    <row r="1772" spans="2:2" x14ac:dyDescent="0.2">
      <c r="B1772"/>
    </row>
    <row r="1773" spans="2:2" x14ac:dyDescent="0.2">
      <c r="B1773"/>
    </row>
    <row r="1774" spans="2:2" x14ac:dyDescent="0.2">
      <c r="B1774"/>
    </row>
    <row r="1775" spans="2:2" x14ac:dyDescent="0.2">
      <c r="B1775"/>
    </row>
    <row r="1776" spans="2:2" x14ac:dyDescent="0.2">
      <c r="B1776"/>
    </row>
    <row r="1777" spans="2:2" x14ac:dyDescent="0.2">
      <c r="B1777"/>
    </row>
    <row r="1778" spans="2:2" x14ac:dyDescent="0.2">
      <c r="B1778"/>
    </row>
    <row r="1779" spans="2:2" x14ac:dyDescent="0.2">
      <c r="B1779"/>
    </row>
    <row r="1780" spans="2:2" x14ac:dyDescent="0.2">
      <c r="B1780"/>
    </row>
    <row r="1781" spans="2:2" x14ac:dyDescent="0.2">
      <c r="B1781"/>
    </row>
    <row r="1782" spans="2:2" x14ac:dyDescent="0.2">
      <c r="B1782"/>
    </row>
    <row r="1783" spans="2:2" x14ac:dyDescent="0.2">
      <c r="B1783"/>
    </row>
    <row r="1784" spans="2:2" x14ac:dyDescent="0.2">
      <c r="B1784"/>
    </row>
    <row r="1785" spans="2:2" x14ac:dyDescent="0.2">
      <c r="B1785"/>
    </row>
    <row r="1786" spans="2:2" x14ac:dyDescent="0.2">
      <c r="B1786"/>
    </row>
    <row r="1787" spans="2:2" x14ac:dyDescent="0.2">
      <c r="B1787"/>
    </row>
    <row r="1788" spans="2:2" x14ac:dyDescent="0.2">
      <c r="B1788"/>
    </row>
    <row r="1789" spans="2:2" x14ac:dyDescent="0.2">
      <c r="B1789"/>
    </row>
    <row r="1790" spans="2:2" x14ac:dyDescent="0.2">
      <c r="B1790"/>
    </row>
    <row r="1791" spans="2:2" x14ac:dyDescent="0.2">
      <c r="B1791"/>
    </row>
    <row r="1792" spans="2:2" x14ac:dyDescent="0.2">
      <c r="B1792"/>
    </row>
    <row r="1793" spans="2:2" x14ac:dyDescent="0.2">
      <c r="B1793"/>
    </row>
    <row r="1794" spans="2:2" x14ac:dyDescent="0.2">
      <c r="B1794"/>
    </row>
    <row r="1795" spans="2:2" x14ac:dyDescent="0.2">
      <c r="B1795"/>
    </row>
    <row r="1796" spans="2:2" x14ac:dyDescent="0.2">
      <c r="B1796"/>
    </row>
    <row r="1797" spans="2:2" x14ac:dyDescent="0.2">
      <c r="B1797"/>
    </row>
    <row r="1798" spans="2:2" x14ac:dyDescent="0.2">
      <c r="B1798"/>
    </row>
    <row r="1799" spans="2:2" x14ac:dyDescent="0.2">
      <c r="B1799"/>
    </row>
    <row r="1800" spans="2:2" x14ac:dyDescent="0.2">
      <c r="B1800"/>
    </row>
    <row r="1801" spans="2:2" x14ac:dyDescent="0.2">
      <c r="B1801"/>
    </row>
    <row r="1802" spans="2:2" x14ac:dyDescent="0.2">
      <c r="B1802"/>
    </row>
    <row r="1803" spans="2:2" x14ac:dyDescent="0.2">
      <c r="B1803"/>
    </row>
    <row r="1804" spans="2:2" x14ac:dyDescent="0.2">
      <c r="B1804"/>
    </row>
    <row r="1805" spans="2:2" x14ac:dyDescent="0.2">
      <c r="B1805"/>
    </row>
    <row r="1806" spans="2:2" x14ac:dyDescent="0.2">
      <c r="B1806"/>
    </row>
    <row r="1807" spans="2:2" x14ac:dyDescent="0.2">
      <c r="B1807"/>
    </row>
    <row r="1808" spans="2:2" x14ac:dyDescent="0.2">
      <c r="B1808"/>
    </row>
    <row r="1809" spans="2:2" x14ac:dyDescent="0.2">
      <c r="B1809"/>
    </row>
    <row r="1810" spans="2:2" x14ac:dyDescent="0.2">
      <c r="B1810"/>
    </row>
    <row r="1811" spans="2:2" x14ac:dyDescent="0.2">
      <c r="B1811"/>
    </row>
    <row r="1812" spans="2:2" x14ac:dyDescent="0.2">
      <c r="B1812"/>
    </row>
    <row r="1813" spans="2:2" x14ac:dyDescent="0.2">
      <c r="B1813"/>
    </row>
    <row r="1814" spans="2:2" x14ac:dyDescent="0.2">
      <c r="B1814"/>
    </row>
    <row r="1815" spans="2:2" x14ac:dyDescent="0.2">
      <c r="B1815"/>
    </row>
    <row r="1816" spans="2:2" x14ac:dyDescent="0.2">
      <c r="B1816"/>
    </row>
    <row r="1817" spans="2:2" x14ac:dyDescent="0.2">
      <c r="B1817"/>
    </row>
    <row r="1818" spans="2:2" x14ac:dyDescent="0.2">
      <c r="B1818"/>
    </row>
    <row r="1819" spans="2:2" x14ac:dyDescent="0.2">
      <c r="B1819"/>
    </row>
    <row r="1820" spans="2:2" x14ac:dyDescent="0.2">
      <c r="B1820"/>
    </row>
    <row r="1821" spans="2:2" x14ac:dyDescent="0.2">
      <c r="B1821"/>
    </row>
    <row r="1822" spans="2:2" x14ac:dyDescent="0.2">
      <c r="B1822"/>
    </row>
    <row r="1823" spans="2:2" x14ac:dyDescent="0.2">
      <c r="B1823"/>
    </row>
    <row r="1824" spans="2:2" x14ac:dyDescent="0.2">
      <c r="B1824"/>
    </row>
    <row r="1825" spans="2:2" x14ac:dyDescent="0.2">
      <c r="B1825"/>
    </row>
    <row r="1826" spans="2:2" x14ac:dyDescent="0.2">
      <c r="B1826"/>
    </row>
    <row r="1827" spans="2:2" x14ac:dyDescent="0.2">
      <c r="B1827"/>
    </row>
    <row r="1828" spans="2:2" x14ac:dyDescent="0.2">
      <c r="B1828"/>
    </row>
    <row r="1829" spans="2:2" x14ac:dyDescent="0.2">
      <c r="B1829"/>
    </row>
    <row r="1830" spans="2:2" x14ac:dyDescent="0.2">
      <c r="B1830"/>
    </row>
    <row r="1831" spans="2:2" x14ac:dyDescent="0.2">
      <c r="B1831"/>
    </row>
    <row r="1832" spans="2:2" x14ac:dyDescent="0.2">
      <c r="B1832"/>
    </row>
    <row r="1833" spans="2:2" x14ac:dyDescent="0.2">
      <c r="B1833"/>
    </row>
    <row r="1834" spans="2:2" x14ac:dyDescent="0.2">
      <c r="B1834"/>
    </row>
    <row r="1835" spans="2:2" x14ac:dyDescent="0.2">
      <c r="B1835"/>
    </row>
    <row r="1836" spans="2:2" x14ac:dyDescent="0.2">
      <c r="B1836"/>
    </row>
    <row r="1837" spans="2:2" x14ac:dyDescent="0.2">
      <c r="B1837"/>
    </row>
    <row r="1838" spans="2:2" x14ac:dyDescent="0.2">
      <c r="B1838"/>
    </row>
    <row r="1839" spans="2:2" x14ac:dyDescent="0.2">
      <c r="B1839"/>
    </row>
    <row r="1840" spans="2:2" x14ac:dyDescent="0.2">
      <c r="B1840"/>
    </row>
    <row r="1841" spans="2:2" x14ac:dyDescent="0.2">
      <c r="B1841"/>
    </row>
    <row r="1842" spans="2:2" x14ac:dyDescent="0.2">
      <c r="B1842"/>
    </row>
    <row r="1843" spans="2:2" x14ac:dyDescent="0.2">
      <c r="B1843"/>
    </row>
    <row r="1844" spans="2:2" x14ac:dyDescent="0.2">
      <c r="B1844"/>
    </row>
    <row r="1845" spans="2:2" x14ac:dyDescent="0.2">
      <c r="B1845"/>
    </row>
    <row r="1846" spans="2:2" x14ac:dyDescent="0.2">
      <c r="B1846"/>
    </row>
    <row r="1847" spans="2:2" x14ac:dyDescent="0.2">
      <c r="B1847"/>
    </row>
    <row r="1848" spans="2:2" x14ac:dyDescent="0.2">
      <c r="B1848"/>
    </row>
    <row r="1849" spans="2:2" x14ac:dyDescent="0.2">
      <c r="B1849"/>
    </row>
    <row r="1850" spans="2:2" x14ac:dyDescent="0.2">
      <c r="B1850"/>
    </row>
    <row r="1851" spans="2:2" x14ac:dyDescent="0.2">
      <c r="B1851"/>
    </row>
    <row r="1852" spans="2:2" x14ac:dyDescent="0.2">
      <c r="B1852"/>
    </row>
    <row r="1853" spans="2:2" x14ac:dyDescent="0.2">
      <c r="B1853"/>
    </row>
    <row r="1854" spans="2:2" x14ac:dyDescent="0.2">
      <c r="B1854"/>
    </row>
    <row r="1855" spans="2:2" x14ac:dyDescent="0.2">
      <c r="B1855"/>
    </row>
    <row r="1856" spans="2:2" x14ac:dyDescent="0.2">
      <c r="B1856"/>
    </row>
    <row r="1857" spans="2:2" x14ac:dyDescent="0.2">
      <c r="B1857"/>
    </row>
    <row r="1858" spans="2:2" x14ac:dyDescent="0.2">
      <c r="B1858"/>
    </row>
    <row r="1859" spans="2:2" x14ac:dyDescent="0.2">
      <c r="B1859"/>
    </row>
    <row r="1860" spans="2:2" x14ac:dyDescent="0.2">
      <c r="B1860"/>
    </row>
    <row r="1861" spans="2:2" x14ac:dyDescent="0.2">
      <c r="B1861"/>
    </row>
    <row r="1862" spans="2:2" x14ac:dyDescent="0.2">
      <c r="B1862"/>
    </row>
    <row r="1863" spans="2:2" x14ac:dyDescent="0.2">
      <c r="B1863"/>
    </row>
    <row r="1864" spans="2:2" x14ac:dyDescent="0.2">
      <c r="B1864"/>
    </row>
    <row r="1865" spans="2:2" x14ac:dyDescent="0.2">
      <c r="B1865"/>
    </row>
    <row r="1866" spans="2:2" x14ac:dyDescent="0.2">
      <c r="B1866"/>
    </row>
    <row r="1867" spans="2:2" x14ac:dyDescent="0.2">
      <c r="B1867"/>
    </row>
    <row r="1868" spans="2:2" x14ac:dyDescent="0.2">
      <c r="B1868"/>
    </row>
    <row r="1869" spans="2:2" x14ac:dyDescent="0.2">
      <c r="B1869"/>
    </row>
    <row r="1870" spans="2:2" x14ac:dyDescent="0.2">
      <c r="B1870"/>
    </row>
    <row r="1871" spans="2:2" x14ac:dyDescent="0.2">
      <c r="B1871"/>
    </row>
    <row r="1872" spans="2:2" x14ac:dyDescent="0.2">
      <c r="B1872"/>
    </row>
    <row r="1873" spans="2:2" x14ac:dyDescent="0.2">
      <c r="B1873"/>
    </row>
    <row r="1874" spans="2:2" x14ac:dyDescent="0.2">
      <c r="B1874"/>
    </row>
    <row r="1875" spans="2:2" x14ac:dyDescent="0.2">
      <c r="B1875"/>
    </row>
    <row r="1876" spans="2:2" x14ac:dyDescent="0.2">
      <c r="B1876"/>
    </row>
    <row r="1877" spans="2:2" x14ac:dyDescent="0.2">
      <c r="B1877"/>
    </row>
    <row r="1878" spans="2:2" x14ac:dyDescent="0.2">
      <c r="B1878"/>
    </row>
    <row r="1879" spans="2:2" x14ac:dyDescent="0.2">
      <c r="B1879"/>
    </row>
    <row r="1880" spans="2:2" x14ac:dyDescent="0.2">
      <c r="B1880"/>
    </row>
    <row r="1881" spans="2:2" x14ac:dyDescent="0.2">
      <c r="B1881"/>
    </row>
    <row r="1882" spans="2:2" x14ac:dyDescent="0.2">
      <c r="B1882"/>
    </row>
    <row r="1883" spans="2:2" x14ac:dyDescent="0.2">
      <c r="B1883"/>
    </row>
    <row r="1884" spans="2:2" x14ac:dyDescent="0.2">
      <c r="B1884"/>
    </row>
    <row r="1885" spans="2:2" x14ac:dyDescent="0.2">
      <c r="B1885"/>
    </row>
    <row r="1886" spans="2:2" x14ac:dyDescent="0.2">
      <c r="B1886"/>
    </row>
    <row r="1887" spans="2:2" x14ac:dyDescent="0.2">
      <c r="B1887"/>
    </row>
    <row r="1888" spans="2:2" x14ac:dyDescent="0.2">
      <c r="B1888"/>
    </row>
    <row r="1889" spans="2:2" x14ac:dyDescent="0.2">
      <c r="B1889"/>
    </row>
    <row r="1890" spans="2:2" x14ac:dyDescent="0.2">
      <c r="B1890"/>
    </row>
    <row r="1891" spans="2:2" x14ac:dyDescent="0.2">
      <c r="B1891"/>
    </row>
    <row r="1892" spans="2:2" x14ac:dyDescent="0.2">
      <c r="B1892"/>
    </row>
    <row r="1893" spans="2:2" x14ac:dyDescent="0.2">
      <c r="B1893"/>
    </row>
    <row r="1894" spans="2:2" x14ac:dyDescent="0.2">
      <c r="B1894"/>
    </row>
    <row r="1895" spans="2:2" x14ac:dyDescent="0.2">
      <c r="B1895"/>
    </row>
    <row r="1896" spans="2:2" x14ac:dyDescent="0.2">
      <c r="B1896"/>
    </row>
    <row r="1897" spans="2:2" x14ac:dyDescent="0.2">
      <c r="B1897"/>
    </row>
    <row r="1898" spans="2:2" x14ac:dyDescent="0.2">
      <c r="B1898"/>
    </row>
    <row r="1899" spans="2:2" x14ac:dyDescent="0.2">
      <c r="B1899"/>
    </row>
    <row r="1900" spans="2:2" x14ac:dyDescent="0.2">
      <c r="B1900"/>
    </row>
    <row r="1901" spans="2:2" x14ac:dyDescent="0.2">
      <c r="B1901"/>
    </row>
    <row r="1902" spans="2:2" x14ac:dyDescent="0.2">
      <c r="B1902"/>
    </row>
    <row r="1903" spans="2:2" x14ac:dyDescent="0.2">
      <c r="B1903"/>
    </row>
    <row r="1904" spans="2:2" x14ac:dyDescent="0.2">
      <c r="B1904"/>
    </row>
    <row r="1905" spans="2:2" x14ac:dyDescent="0.2">
      <c r="B1905"/>
    </row>
    <row r="1906" spans="2:2" x14ac:dyDescent="0.2">
      <c r="B1906"/>
    </row>
    <row r="1907" spans="2:2" x14ac:dyDescent="0.2">
      <c r="B1907"/>
    </row>
    <row r="1908" spans="2:2" x14ac:dyDescent="0.2">
      <c r="B1908"/>
    </row>
    <row r="1909" spans="2:2" x14ac:dyDescent="0.2">
      <c r="B1909"/>
    </row>
    <row r="1910" spans="2:2" x14ac:dyDescent="0.2">
      <c r="B1910"/>
    </row>
    <row r="1911" spans="2:2" x14ac:dyDescent="0.2">
      <c r="B1911"/>
    </row>
    <row r="1912" spans="2:2" x14ac:dyDescent="0.2">
      <c r="B1912"/>
    </row>
    <row r="1913" spans="2:2" x14ac:dyDescent="0.2">
      <c r="B1913"/>
    </row>
    <row r="1914" spans="2:2" x14ac:dyDescent="0.2">
      <c r="B1914"/>
    </row>
    <row r="1915" spans="2:2" x14ac:dyDescent="0.2">
      <c r="B1915"/>
    </row>
    <row r="1916" spans="2:2" x14ac:dyDescent="0.2">
      <c r="B1916"/>
    </row>
    <row r="1917" spans="2:2" x14ac:dyDescent="0.2">
      <c r="B1917"/>
    </row>
    <row r="1918" spans="2:2" x14ac:dyDescent="0.2">
      <c r="B1918"/>
    </row>
    <row r="1919" spans="2:2" x14ac:dyDescent="0.2">
      <c r="B1919"/>
    </row>
    <row r="1920" spans="2:2" x14ac:dyDescent="0.2">
      <c r="B1920"/>
    </row>
    <row r="1921" spans="2:2" x14ac:dyDescent="0.2">
      <c r="B1921"/>
    </row>
    <row r="1922" spans="2:2" x14ac:dyDescent="0.2">
      <c r="B1922"/>
    </row>
    <row r="1923" spans="2:2" x14ac:dyDescent="0.2">
      <c r="B1923"/>
    </row>
    <row r="1924" spans="2:2" x14ac:dyDescent="0.2">
      <c r="B1924"/>
    </row>
    <row r="1925" spans="2:2" x14ac:dyDescent="0.2">
      <c r="B1925"/>
    </row>
    <row r="1926" spans="2:2" x14ac:dyDescent="0.2">
      <c r="B1926"/>
    </row>
    <row r="1927" spans="2:2" x14ac:dyDescent="0.2">
      <c r="B1927"/>
    </row>
    <row r="1928" spans="2:2" x14ac:dyDescent="0.2">
      <c r="B1928"/>
    </row>
    <row r="1929" spans="2:2" x14ac:dyDescent="0.2">
      <c r="B1929"/>
    </row>
    <row r="1930" spans="2:2" x14ac:dyDescent="0.2">
      <c r="B1930"/>
    </row>
    <row r="1931" spans="2:2" x14ac:dyDescent="0.2">
      <c r="B1931"/>
    </row>
    <row r="1932" spans="2:2" x14ac:dyDescent="0.2">
      <c r="B1932"/>
    </row>
    <row r="1933" spans="2:2" x14ac:dyDescent="0.2">
      <c r="B1933"/>
    </row>
    <row r="1934" spans="2:2" x14ac:dyDescent="0.2">
      <c r="B1934"/>
    </row>
    <row r="1935" spans="2:2" x14ac:dyDescent="0.2">
      <c r="B1935"/>
    </row>
    <row r="1936" spans="2:2" x14ac:dyDescent="0.2">
      <c r="B1936"/>
    </row>
    <row r="1937" spans="2:2" x14ac:dyDescent="0.2">
      <c r="B1937"/>
    </row>
    <row r="1938" spans="2:2" x14ac:dyDescent="0.2">
      <c r="B1938"/>
    </row>
    <row r="1939" spans="2:2" x14ac:dyDescent="0.2">
      <c r="B1939"/>
    </row>
    <row r="1940" spans="2:2" x14ac:dyDescent="0.2">
      <c r="B1940"/>
    </row>
    <row r="1941" spans="2:2" x14ac:dyDescent="0.2">
      <c r="B1941"/>
    </row>
    <row r="1942" spans="2:2" x14ac:dyDescent="0.2">
      <c r="B1942"/>
    </row>
    <row r="1943" spans="2:2" x14ac:dyDescent="0.2">
      <c r="B1943"/>
    </row>
    <row r="1944" spans="2:2" x14ac:dyDescent="0.2">
      <c r="B1944"/>
    </row>
    <row r="1945" spans="2:2" x14ac:dyDescent="0.2">
      <c r="B1945"/>
    </row>
    <row r="1946" spans="2:2" x14ac:dyDescent="0.2">
      <c r="B1946"/>
    </row>
    <row r="1947" spans="2:2" x14ac:dyDescent="0.2">
      <c r="B1947"/>
    </row>
    <row r="1948" spans="2:2" x14ac:dyDescent="0.2">
      <c r="B1948"/>
    </row>
    <row r="1949" spans="2:2" x14ac:dyDescent="0.2">
      <c r="B1949"/>
    </row>
    <row r="1950" spans="2:2" x14ac:dyDescent="0.2">
      <c r="B1950"/>
    </row>
    <row r="1951" spans="2:2" x14ac:dyDescent="0.2">
      <c r="B1951"/>
    </row>
    <row r="1952" spans="2:2" x14ac:dyDescent="0.2">
      <c r="B1952"/>
    </row>
    <row r="1953" spans="2:2" x14ac:dyDescent="0.2">
      <c r="B1953"/>
    </row>
    <row r="1954" spans="2:2" x14ac:dyDescent="0.2">
      <c r="B1954"/>
    </row>
    <row r="1955" spans="2:2" x14ac:dyDescent="0.2">
      <c r="B1955"/>
    </row>
    <row r="1956" spans="2:2" x14ac:dyDescent="0.2">
      <c r="B1956"/>
    </row>
    <row r="1957" spans="2:2" x14ac:dyDescent="0.2">
      <c r="B1957"/>
    </row>
    <row r="1958" spans="2:2" x14ac:dyDescent="0.2">
      <c r="B1958"/>
    </row>
    <row r="1959" spans="2:2" x14ac:dyDescent="0.2">
      <c r="B1959"/>
    </row>
    <row r="1960" spans="2:2" x14ac:dyDescent="0.2">
      <c r="B1960"/>
    </row>
    <row r="1961" spans="2:2" x14ac:dyDescent="0.2">
      <c r="B1961"/>
    </row>
    <row r="1962" spans="2:2" x14ac:dyDescent="0.2">
      <c r="B1962"/>
    </row>
    <row r="1963" spans="2:2" x14ac:dyDescent="0.2">
      <c r="B1963"/>
    </row>
    <row r="1964" spans="2:2" x14ac:dyDescent="0.2">
      <c r="B1964"/>
    </row>
    <row r="1965" spans="2:2" x14ac:dyDescent="0.2">
      <c r="B1965"/>
    </row>
    <row r="1966" spans="2:2" x14ac:dyDescent="0.2">
      <c r="B1966"/>
    </row>
    <row r="1967" spans="2:2" x14ac:dyDescent="0.2">
      <c r="B1967"/>
    </row>
    <row r="1968" spans="2:2" x14ac:dyDescent="0.2">
      <c r="B1968"/>
    </row>
    <row r="1969" spans="2:2" x14ac:dyDescent="0.2">
      <c r="B1969"/>
    </row>
    <row r="1970" spans="2:2" x14ac:dyDescent="0.2">
      <c r="B1970"/>
    </row>
    <row r="1971" spans="2:2" x14ac:dyDescent="0.2">
      <c r="B1971"/>
    </row>
    <row r="1972" spans="2:2" x14ac:dyDescent="0.2">
      <c r="B1972"/>
    </row>
    <row r="1973" spans="2:2" x14ac:dyDescent="0.2">
      <c r="B1973"/>
    </row>
    <row r="1974" spans="2:2" x14ac:dyDescent="0.2">
      <c r="B1974"/>
    </row>
    <row r="1975" spans="2:2" x14ac:dyDescent="0.2">
      <c r="B1975"/>
    </row>
    <row r="1976" spans="2:2" x14ac:dyDescent="0.2">
      <c r="B1976"/>
    </row>
    <row r="1977" spans="2:2" x14ac:dyDescent="0.2">
      <c r="B1977"/>
    </row>
    <row r="1978" spans="2:2" x14ac:dyDescent="0.2">
      <c r="B1978"/>
    </row>
    <row r="1979" spans="2:2" x14ac:dyDescent="0.2">
      <c r="B1979"/>
    </row>
    <row r="1980" spans="2:2" x14ac:dyDescent="0.2">
      <c r="B1980"/>
    </row>
    <row r="1981" spans="2:2" x14ac:dyDescent="0.2">
      <c r="B1981"/>
    </row>
    <row r="1982" spans="2:2" x14ac:dyDescent="0.2">
      <c r="B1982"/>
    </row>
    <row r="1983" spans="2:2" x14ac:dyDescent="0.2">
      <c r="B1983"/>
    </row>
    <row r="1984" spans="2:2" x14ac:dyDescent="0.2">
      <c r="B1984"/>
    </row>
    <row r="1985" spans="2:2" x14ac:dyDescent="0.2">
      <c r="B1985"/>
    </row>
    <row r="1986" spans="2:2" x14ac:dyDescent="0.2">
      <c r="B1986"/>
    </row>
    <row r="1987" spans="2:2" x14ac:dyDescent="0.2">
      <c r="B1987"/>
    </row>
    <row r="1988" spans="2:2" x14ac:dyDescent="0.2">
      <c r="B1988"/>
    </row>
    <row r="1989" spans="2:2" x14ac:dyDescent="0.2">
      <c r="B1989"/>
    </row>
    <row r="1990" spans="2:2" x14ac:dyDescent="0.2">
      <c r="B1990"/>
    </row>
    <row r="1991" spans="2:2" x14ac:dyDescent="0.2">
      <c r="B1991"/>
    </row>
    <row r="1992" spans="2:2" x14ac:dyDescent="0.2">
      <c r="B1992"/>
    </row>
    <row r="1993" spans="2:2" x14ac:dyDescent="0.2">
      <c r="B1993"/>
    </row>
    <row r="1994" spans="2:2" x14ac:dyDescent="0.2">
      <c r="B1994"/>
    </row>
    <row r="1995" spans="2:2" x14ac:dyDescent="0.2">
      <c r="B1995"/>
    </row>
    <row r="1996" spans="2:2" x14ac:dyDescent="0.2">
      <c r="B1996"/>
    </row>
    <row r="1997" spans="2:2" x14ac:dyDescent="0.2">
      <c r="B1997"/>
    </row>
    <row r="1998" spans="2:2" x14ac:dyDescent="0.2">
      <c r="B1998"/>
    </row>
    <row r="1999" spans="2:2" x14ac:dyDescent="0.2">
      <c r="B1999"/>
    </row>
    <row r="2000" spans="2:2" x14ac:dyDescent="0.2">
      <c r="B2000"/>
    </row>
    <row r="2001" spans="2:2" x14ac:dyDescent="0.2">
      <c r="B2001"/>
    </row>
    <row r="2002" spans="2:2" x14ac:dyDescent="0.2">
      <c r="B2002"/>
    </row>
    <row r="2003" spans="2:2" x14ac:dyDescent="0.2">
      <c r="B2003"/>
    </row>
    <row r="2004" spans="2:2" x14ac:dyDescent="0.2">
      <c r="B2004"/>
    </row>
    <row r="2005" spans="2:2" x14ac:dyDescent="0.2">
      <c r="B2005"/>
    </row>
    <row r="2006" spans="2:2" x14ac:dyDescent="0.2">
      <c r="B2006"/>
    </row>
    <row r="2007" spans="2:2" x14ac:dyDescent="0.2">
      <c r="B2007"/>
    </row>
    <row r="2008" spans="2:2" x14ac:dyDescent="0.2">
      <c r="B2008"/>
    </row>
    <row r="2009" spans="2:2" x14ac:dyDescent="0.2">
      <c r="B2009"/>
    </row>
    <row r="2010" spans="2:2" x14ac:dyDescent="0.2">
      <c r="B2010"/>
    </row>
    <row r="2011" spans="2:2" x14ac:dyDescent="0.2">
      <c r="B2011"/>
    </row>
    <row r="2012" spans="2:2" x14ac:dyDescent="0.2">
      <c r="B2012"/>
    </row>
    <row r="2013" spans="2:2" x14ac:dyDescent="0.2">
      <c r="B2013"/>
    </row>
    <row r="2014" spans="2:2" x14ac:dyDescent="0.2">
      <c r="B2014"/>
    </row>
    <row r="2015" spans="2:2" x14ac:dyDescent="0.2">
      <c r="B2015"/>
    </row>
    <row r="2016" spans="2:2" x14ac:dyDescent="0.2">
      <c r="B2016"/>
    </row>
    <row r="2017" spans="2:2" x14ac:dyDescent="0.2">
      <c r="B2017"/>
    </row>
    <row r="2018" spans="2:2" x14ac:dyDescent="0.2">
      <c r="B2018"/>
    </row>
    <row r="2019" spans="2:2" x14ac:dyDescent="0.2">
      <c r="B2019"/>
    </row>
    <row r="2020" spans="2:2" x14ac:dyDescent="0.2">
      <c r="B2020"/>
    </row>
    <row r="2021" spans="2:2" x14ac:dyDescent="0.2">
      <c r="B2021"/>
    </row>
    <row r="2022" spans="2:2" x14ac:dyDescent="0.2">
      <c r="B2022"/>
    </row>
    <row r="2023" spans="2:2" x14ac:dyDescent="0.2">
      <c r="B2023"/>
    </row>
    <row r="2024" spans="2:2" x14ac:dyDescent="0.2">
      <c r="B2024"/>
    </row>
    <row r="2025" spans="2:2" x14ac:dyDescent="0.2">
      <c r="B2025"/>
    </row>
    <row r="2026" spans="2:2" x14ac:dyDescent="0.2">
      <c r="B2026"/>
    </row>
    <row r="2027" spans="2:2" x14ac:dyDescent="0.2">
      <c r="B2027"/>
    </row>
    <row r="2028" spans="2:2" x14ac:dyDescent="0.2">
      <c r="B2028"/>
    </row>
    <row r="2029" spans="2:2" x14ac:dyDescent="0.2">
      <c r="B2029"/>
    </row>
    <row r="2030" spans="2:2" x14ac:dyDescent="0.2">
      <c r="B2030"/>
    </row>
    <row r="2031" spans="2:2" x14ac:dyDescent="0.2">
      <c r="B2031"/>
    </row>
    <row r="2032" spans="2:2" x14ac:dyDescent="0.2">
      <c r="B2032"/>
    </row>
    <row r="2033" spans="2:2" x14ac:dyDescent="0.2">
      <c r="B2033"/>
    </row>
    <row r="2034" spans="2:2" x14ac:dyDescent="0.2">
      <c r="B2034"/>
    </row>
    <row r="2035" spans="2:2" x14ac:dyDescent="0.2">
      <c r="B2035"/>
    </row>
    <row r="2036" spans="2:2" x14ac:dyDescent="0.2">
      <c r="B2036"/>
    </row>
    <row r="2037" spans="2:2" x14ac:dyDescent="0.2">
      <c r="B2037"/>
    </row>
    <row r="2038" spans="2:2" x14ac:dyDescent="0.2">
      <c r="B2038"/>
    </row>
    <row r="2039" spans="2:2" x14ac:dyDescent="0.2">
      <c r="B2039"/>
    </row>
    <row r="2040" spans="2:2" x14ac:dyDescent="0.2">
      <c r="B2040"/>
    </row>
    <row r="2041" spans="2:2" x14ac:dyDescent="0.2">
      <c r="B2041"/>
    </row>
    <row r="2042" spans="2:2" x14ac:dyDescent="0.2">
      <c r="B2042"/>
    </row>
    <row r="2043" spans="2:2" x14ac:dyDescent="0.2">
      <c r="B2043"/>
    </row>
    <row r="2044" spans="2:2" x14ac:dyDescent="0.2">
      <c r="B2044"/>
    </row>
    <row r="2045" spans="2:2" x14ac:dyDescent="0.2">
      <c r="B2045"/>
    </row>
    <row r="2046" spans="2:2" x14ac:dyDescent="0.2">
      <c r="B2046"/>
    </row>
    <row r="2047" spans="2:2" x14ac:dyDescent="0.2">
      <c r="B2047"/>
    </row>
    <row r="2048" spans="2:2" x14ac:dyDescent="0.2">
      <c r="B2048"/>
    </row>
    <row r="2049" spans="2:2" x14ac:dyDescent="0.2">
      <c r="B2049"/>
    </row>
    <row r="2050" spans="2:2" x14ac:dyDescent="0.2">
      <c r="B2050"/>
    </row>
    <row r="2051" spans="2:2" x14ac:dyDescent="0.2">
      <c r="B2051"/>
    </row>
    <row r="2052" spans="2:2" x14ac:dyDescent="0.2">
      <c r="B2052"/>
    </row>
    <row r="2053" spans="2:2" x14ac:dyDescent="0.2">
      <c r="B2053"/>
    </row>
    <row r="2054" spans="2:2" x14ac:dyDescent="0.2">
      <c r="B2054"/>
    </row>
    <row r="2055" spans="2:2" x14ac:dyDescent="0.2">
      <c r="B2055"/>
    </row>
    <row r="2056" spans="2:2" x14ac:dyDescent="0.2">
      <c r="B2056"/>
    </row>
    <row r="2057" spans="2:2" x14ac:dyDescent="0.2">
      <c r="B2057"/>
    </row>
    <row r="2058" spans="2:2" x14ac:dyDescent="0.2">
      <c r="B2058"/>
    </row>
    <row r="2059" spans="2:2" x14ac:dyDescent="0.2">
      <c r="B2059"/>
    </row>
    <row r="2060" spans="2:2" x14ac:dyDescent="0.2">
      <c r="B2060"/>
    </row>
    <row r="2061" spans="2:2" x14ac:dyDescent="0.2">
      <c r="B2061"/>
    </row>
    <row r="2062" spans="2:2" x14ac:dyDescent="0.2">
      <c r="B2062"/>
    </row>
    <row r="2063" spans="2:2" x14ac:dyDescent="0.2">
      <c r="B2063"/>
    </row>
    <row r="2064" spans="2:2" x14ac:dyDescent="0.2">
      <c r="B2064"/>
    </row>
    <row r="2065" spans="2:2" x14ac:dyDescent="0.2">
      <c r="B2065"/>
    </row>
    <row r="2066" spans="2:2" x14ac:dyDescent="0.2">
      <c r="B2066"/>
    </row>
    <row r="2067" spans="2:2" x14ac:dyDescent="0.2">
      <c r="B2067"/>
    </row>
    <row r="2068" spans="2:2" x14ac:dyDescent="0.2">
      <c r="B2068"/>
    </row>
    <row r="2069" spans="2:2" x14ac:dyDescent="0.2">
      <c r="B2069"/>
    </row>
    <row r="2070" spans="2:2" x14ac:dyDescent="0.2">
      <c r="B2070"/>
    </row>
    <row r="2071" spans="2:2" x14ac:dyDescent="0.2">
      <c r="B2071"/>
    </row>
    <row r="2072" spans="2:2" x14ac:dyDescent="0.2">
      <c r="B2072"/>
    </row>
    <row r="2073" spans="2:2" x14ac:dyDescent="0.2">
      <c r="B2073"/>
    </row>
    <row r="2074" spans="2:2" x14ac:dyDescent="0.2">
      <c r="B2074"/>
    </row>
    <row r="2075" spans="2:2" x14ac:dyDescent="0.2">
      <c r="B2075"/>
    </row>
    <row r="2076" spans="2:2" x14ac:dyDescent="0.2">
      <c r="B2076"/>
    </row>
    <row r="2077" spans="2:2" x14ac:dyDescent="0.2">
      <c r="B2077"/>
    </row>
    <row r="2078" spans="2:2" x14ac:dyDescent="0.2">
      <c r="B2078"/>
    </row>
    <row r="2079" spans="2:2" x14ac:dyDescent="0.2">
      <c r="B2079"/>
    </row>
    <row r="2080" spans="2:2" x14ac:dyDescent="0.2">
      <c r="B2080"/>
    </row>
    <row r="2081" spans="2:2" x14ac:dyDescent="0.2">
      <c r="B2081"/>
    </row>
    <row r="2082" spans="2:2" x14ac:dyDescent="0.2">
      <c r="B2082"/>
    </row>
    <row r="2083" spans="2:2" x14ac:dyDescent="0.2">
      <c r="B2083"/>
    </row>
    <row r="2084" spans="2:2" x14ac:dyDescent="0.2">
      <c r="B2084"/>
    </row>
    <row r="2085" spans="2:2" x14ac:dyDescent="0.2">
      <c r="B2085"/>
    </row>
    <row r="2086" spans="2:2" x14ac:dyDescent="0.2">
      <c r="B2086"/>
    </row>
    <row r="2087" spans="2:2" x14ac:dyDescent="0.2">
      <c r="B2087"/>
    </row>
    <row r="2088" spans="2:2" x14ac:dyDescent="0.2">
      <c r="B2088"/>
    </row>
    <row r="2089" spans="2:2" x14ac:dyDescent="0.2">
      <c r="B2089"/>
    </row>
    <row r="2090" spans="2:2" x14ac:dyDescent="0.2">
      <c r="B2090"/>
    </row>
    <row r="2091" spans="2:2" x14ac:dyDescent="0.2">
      <c r="B2091"/>
    </row>
    <row r="2092" spans="2:2" x14ac:dyDescent="0.2">
      <c r="B2092"/>
    </row>
    <row r="2093" spans="2:2" x14ac:dyDescent="0.2">
      <c r="B2093"/>
    </row>
    <row r="2094" spans="2:2" x14ac:dyDescent="0.2">
      <c r="B2094"/>
    </row>
    <row r="2095" spans="2:2" x14ac:dyDescent="0.2">
      <c r="B2095"/>
    </row>
    <row r="2096" spans="2:2" x14ac:dyDescent="0.2">
      <c r="B2096"/>
    </row>
    <row r="2097" spans="2:2" x14ac:dyDescent="0.2">
      <c r="B2097"/>
    </row>
    <row r="2098" spans="2:2" x14ac:dyDescent="0.2">
      <c r="B2098"/>
    </row>
    <row r="2099" spans="2:2" x14ac:dyDescent="0.2">
      <c r="B2099"/>
    </row>
    <row r="2100" spans="2:2" x14ac:dyDescent="0.2">
      <c r="B2100"/>
    </row>
    <row r="2101" spans="2:2" x14ac:dyDescent="0.2">
      <c r="B2101"/>
    </row>
    <row r="2102" spans="2:2" x14ac:dyDescent="0.2">
      <c r="B2102"/>
    </row>
    <row r="2103" spans="2:2" x14ac:dyDescent="0.2">
      <c r="B2103"/>
    </row>
    <row r="2104" spans="2:2" x14ac:dyDescent="0.2">
      <c r="B2104"/>
    </row>
    <row r="2105" spans="2:2" x14ac:dyDescent="0.2">
      <c r="B2105"/>
    </row>
    <row r="2106" spans="2:2" x14ac:dyDescent="0.2">
      <c r="B2106"/>
    </row>
    <row r="2107" spans="2:2" x14ac:dyDescent="0.2">
      <c r="B2107"/>
    </row>
    <row r="2108" spans="2:2" x14ac:dyDescent="0.2">
      <c r="B2108"/>
    </row>
    <row r="2109" spans="2:2" x14ac:dyDescent="0.2">
      <c r="B2109"/>
    </row>
    <row r="2110" spans="2:2" x14ac:dyDescent="0.2">
      <c r="B2110"/>
    </row>
    <row r="2111" spans="2:2" x14ac:dyDescent="0.2">
      <c r="B2111"/>
    </row>
    <row r="2112" spans="2:2" x14ac:dyDescent="0.2">
      <c r="B2112"/>
    </row>
    <row r="2113" spans="2:2" x14ac:dyDescent="0.2">
      <c r="B2113"/>
    </row>
    <row r="2114" spans="2:2" x14ac:dyDescent="0.2">
      <c r="B2114"/>
    </row>
    <row r="2115" spans="2:2" x14ac:dyDescent="0.2">
      <c r="B2115"/>
    </row>
    <row r="2116" spans="2:2" x14ac:dyDescent="0.2">
      <c r="B2116"/>
    </row>
    <row r="2117" spans="2:2" x14ac:dyDescent="0.2">
      <c r="B2117"/>
    </row>
    <row r="2118" spans="2:2" x14ac:dyDescent="0.2">
      <c r="B2118"/>
    </row>
    <row r="2119" spans="2:2" x14ac:dyDescent="0.2">
      <c r="B2119"/>
    </row>
    <row r="2120" spans="2:2" x14ac:dyDescent="0.2">
      <c r="B2120"/>
    </row>
    <row r="2121" spans="2:2" x14ac:dyDescent="0.2">
      <c r="B2121"/>
    </row>
    <row r="2122" spans="2:2" x14ac:dyDescent="0.2">
      <c r="B2122"/>
    </row>
    <row r="2123" spans="2:2" x14ac:dyDescent="0.2">
      <c r="B2123"/>
    </row>
    <row r="2124" spans="2:2" x14ac:dyDescent="0.2">
      <c r="B2124"/>
    </row>
    <row r="2125" spans="2:2" x14ac:dyDescent="0.2">
      <c r="B2125"/>
    </row>
    <row r="2126" spans="2:2" x14ac:dyDescent="0.2">
      <c r="B2126"/>
    </row>
    <row r="2127" spans="2:2" x14ac:dyDescent="0.2">
      <c r="B2127"/>
    </row>
    <row r="2128" spans="2:2" x14ac:dyDescent="0.2">
      <c r="B2128"/>
    </row>
    <row r="2129" spans="2:2" x14ac:dyDescent="0.2">
      <c r="B2129"/>
    </row>
    <row r="2130" spans="2:2" x14ac:dyDescent="0.2">
      <c r="B2130"/>
    </row>
    <row r="2131" spans="2:2" x14ac:dyDescent="0.2">
      <c r="B2131"/>
    </row>
    <row r="2132" spans="2:2" x14ac:dyDescent="0.2">
      <c r="B2132"/>
    </row>
    <row r="2133" spans="2:2" x14ac:dyDescent="0.2">
      <c r="B2133"/>
    </row>
    <row r="2134" spans="2:2" x14ac:dyDescent="0.2">
      <c r="B2134"/>
    </row>
    <row r="2135" spans="2:2" x14ac:dyDescent="0.2">
      <c r="B2135"/>
    </row>
    <row r="2136" spans="2:2" x14ac:dyDescent="0.2">
      <c r="B2136"/>
    </row>
    <row r="2137" spans="2:2" x14ac:dyDescent="0.2">
      <c r="B2137"/>
    </row>
    <row r="2138" spans="2:2" x14ac:dyDescent="0.2">
      <c r="B2138"/>
    </row>
    <row r="2139" spans="2:2" x14ac:dyDescent="0.2">
      <c r="B2139"/>
    </row>
    <row r="2140" spans="2:2" x14ac:dyDescent="0.2">
      <c r="B2140"/>
    </row>
    <row r="2141" spans="2:2" x14ac:dyDescent="0.2">
      <c r="B2141"/>
    </row>
    <row r="2142" spans="2:2" x14ac:dyDescent="0.2">
      <c r="B2142"/>
    </row>
    <row r="2143" spans="2:2" x14ac:dyDescent="0.2">
      <c r="B2143"/>
    </row>
    <row r="2144" spans="2:2" x14ac:dyDescent="0.2">
      <c r="B2144"/>
    </row>
    <row r="2145" spans="2:2" x14ac:dyDescent="0.2">
      <c r="B2145"/>
    </row>
    <row r="2146" spans="2:2" x14ac:dyDescent="0.2">
      <c r="B2146"/>
    </row>
    <row r="2147" spans="2:2" x14ac:dyDescent="0.2">
      <c r="B2147"/>
    </row>
    <row r="2148" spans="2:2" x14ac:dyDescent="0.2">
      <c r="B2148"/>
    </row>
    <row r="2149" spans="2:2" x14ac:dyDescent="0.2">
      <c r="B2149"/>
    </row>
    <row r="2150" spans="2:2" x14ac:dyDescent="0.2">
      <c r="B2150"/>
    </row>
    <row r="2151" spans="2:2" x14ac:dyDescent="0.2">
      <c r="B2151"/>
    </row>
    <row r="2152" spans="2:2" x14ac:dyDescent="0.2">
      <c r="B2152"/>
    </row>
    <row r="2153" spans="2:2" x14ac:dyDescent="0.2">
      <c r="B2153"/>
    </row>
    <row r="2154" spans="2:2" x14ac:dyDescent="0.2">
      <c r="B2154"/>
    </row>
    <row r="2155" spans="2:2" x14ac:dyDescent="0.2">
      <c r="B2155"/>
    </row>
    <row r="2156" spans="2:2" x14ac:dyDescent="0.2">
      <c r="B2156"/>
    </row>
    <row r="2157" spans="2:2" x14ac:dyDescent="0.2">
      <c r="B2157"/>
    </row>
    <row r="2158" spans="2:2" x14ac:dyDescent="0.2">
      <c r="B2158"/>
    </row>
    <row r="2159" spans="2:2" x14ac:dyDescent="0.2">
      <c r="B2159"/>
    </row>
    <row r="2160" spans="2:2" x14ac:dyDescent="0.2">
      <c r="B2160"/>
    </row>
    <row r="2161" spans="2:2" x14ac:dyDescent="0.2">
      <c r="B2161"/>
    </row>
    <row r="2162" spans="2:2" x14ac:dyDescent="0.2">
      <c r="B2162"/>
    </row>
    <row r="2163" spans="2:2" x14ac:dyDescent="0.2">
      <c r="B2163"/>
    </row>
    <row r="2164" spans="2:2" x14ac:dyDescent="0.2">
      <c r="B2164"/>
    </row>
    <row r="2165" spans="2:2" x14ac:dyDescent="0.2">
      <c r="B2165"/>
    </row>
    <row r="2166" spans="2:2" x14ac:dyDescent="0.2">
      <c r="B2166"/>
    </row>
    <row r="2167" spans="2:2" x14ac:dyDescent="0.2">
      <c r="B2167"/>
    </row>
    <row r="2168" spans="2:2" x14ac:dyDescent="0.2">
      <c r="B2168"/>
    </row>
    <row r="2169" spans="2:2" x14ac:dyDescent="0.2">
      <c r="B2169"/>
    </row>
    <row r="2170" spans="2:2" x14ac:dyDescent="0.2">
      <c r="B2170"/>
    </row>
    <row r="2171" spans="2:2" x14ac:dyDescent="0.2">
      <c r="B2171"/>
    </row>
    <row r="2172" spans="2:2" x14ac:dyDescent="0.2">
      <c r="B2172"/>
    </row>
    <row r="2173" spans="2:2" x14ac:dyDescent="0.2">
      <c r="B2173"/>
    </row>
    <row r="2174" spans="2:2" x14ac:dyDescent="0.2">
      <c r="B2174"/>
    </row>
    <row r="2175" spans="2:2" x14ac:dyDescent="0.2">
      <c r="B2175"/>
    </row>
    <row r="2176" spans="2:2" x14ac:dyDescent="0.2">
      <c r="B2176"/>
    </row>
    <row r="2177" spans="2:2" x14ac:dyDescent="0.2">
      <c r="B2177"/>
    </row>
    <row r="2178" spans="2:2" x14ac:dyDescent="0.2">
      <c r="B2178"/>
    </row>
    <row r="2179" spans="2:2" x14ac:dyDescent="0.2">
      <c r="B2179"/>
    </row>
    <row r="2180" spans="2:2" x14ac:dyDescent="0.2">
      <c r="B2180"/>
    </row>
    <row r="2181" spans="2:2" x14ac:dyDescent="0.2">
      <c r="B2181"/>
    </row>
    <row r="2182" spans="2:2" x14ac:dyDescent="0.2">
      <c r="B2182"/>
    </row>
    <row r="2183" spans="2:2" x14ac:dyDescent="0.2">
      <c r="B2183"/>
    </row>
    <row r="2184" spans="2:2" x14ac:dyDescent="0.2">
      <c r="B2184"/>
    </row>
    <row r="2185" spans="2:2" x14ac:dyDescent="0.2">
      <c r="B2185"/>
    </row>
    <row r="2186" spans="2:2" x14ac:dyDescent="0.2">
      <c r="B2186"/>
    </row>
    <row r="2187" spans="2:2" x14ac:dyDescent="0.2">
      <c r="B2187"/>
    </row>
    <row r="2188" spans="2:2" x14ac:dyDescent="0.2">
      <c r="B2188"/>
    </row>
    <row r="2189" spans="2:2" x14ac:dyDescent="0.2">
      <c r="B2189"/>
    </row>
    <row r="2190" spans="2:2" x14ac:dyDescent="0.2">
      <c r="B2190"/>
    </row>
    <row r="2191" spans="2:2" x14ac:dyDescent="0.2">
      <c r="B2191"/>
    </row>
    <row r="2192" spans="2:2" x14ac:dyDescent="0.2">
      <c r="B2192"/>
    </row>
    <row r="2193" spans="2:2" x14ac:dyDescent="0.2">
      <c r="B2193"/>
    </row>
    <row r="2194" spans="2:2" x14ac:dyDescent="0.2">
      <c r="B2194"/>
    </row>
    <row r="2195" spans="2:2" x14ac:dyDescent="0.2">
      <c r="B2195"/>
    </row>
    <row r="2196" spans="2:2" x14ac:dyDescent="0.2">
      <c r="B2196"/>
    </row>
    <row r="2197" spans="2:2" x14ac:dyDescent="0.2">
      <c r="B2197"/>
    </row>
    <row r="2198" spans="2:2" x14ac:dyDescent="0.2">
      <c r="B2198"/>
    </row>
    <row r="2199" spans="2:2" x14ac:dyDescent="0.2">
      <c r="B2199"/>
    </row>
    <row r="2200" spans="2:2" x14ac:dyDescent="0.2">
      <c r="B2200"/>
    </row>
    <row r="2201" spans="2:2" x14ac:dyDescent="0.2">
      <c r="B2201"/>
    </row>
    <row r="2202" spans="2:2" x14ac:dyDescent="0.2">
      <c r="B2202"/>
    </row>
    <row r="2203" spans="2:2" x14ac:dyDescent="0.2">
      <c r="B2203"/>
    </row>
    <row r="2204" spans="2:2" x14ac:dyDescent="0.2">
      <c r="B2204"/>
    </row>
    <row r="2205" spans="2:2" x14ac:dyDescent="0.2">
      <c r="B2205"/>
    </row>
    <row r="2206" spans="2:2" x14ac:dyDescent="0.2">
      <c r="B2206"/>
    </row>
    <row r="2207" spans="2:2" x14ac:dyDescent="0.2">
      <c r="B2207"/>
    </row>
    <row r="2208" spans="2:2" x14ac:dyDescent="0.2">
      <c r="B2208"/>
    </row>
    <row r="2209" spans="2:2" x14ac:dyDescent="0.2">
      <c r="B2209"/>
    </row>
    <row r="2210" spans="2:2" x14ac:dyDescent="0.2">
      <c r="B2210"/>
    </row>
    <row r="2211" spans="2:2" x14ac:dyDescent="0.2">
      <c r="B2211"/>
    </row>
    <row r="2212" spans="2:2" x14ac:dyDescent="0.2">
      <c r="B2212"/>
    </row>
    <row r="2213" spans="2:2" x14ac:dyDescent="0.2">
      <c r="B2213"/>
    </row>
    <row r="2214" spans="2:2" x14ac:dyDescent="0.2">
      <c r="B2214"/>
    </row>
    <row r="2215" spans="2:2" x14ac:dyDescent="0.2">
      <c r="B2215"/>
    </row>
    <row r="2216" spans="2:2" x14ac:dyDescent="0.2">
      <c r="B2216"/>
    </row>
    <row r="2217" spans="2:2" x14ac:dyDescent="0.2">
      <c r="B2217"/>
    </row>
    <row r="2218" spans="2:2" x14ac:dyDescent="0.2">
      <c r="B2218"/>
    </row>
    <row r="2219" spans="2:2" x14ac:dyDescent="0.2">
      <c r="B2219"/>
    </row>
    <row r="2220" spans="2:2" x14ac:dyDescent="0.2">
      <c r="B2220"/>
    </row>
    <row r="2221" spans="2:2" x14ac:dyDescent="0.2">
      <c r="B2221"/>
    </row>
    <row r="2222" spans="2:2" x14ac:dyDescent="0.2">
      <c r="B2222"/>
    </row>
    <row r="2223" spans="2:2" x14ac:dyDescent="0.2">
      <c r="B2223"/>
    </row>
    <row r="2224" spans="2:2" x14ac:dyDescent="0.2">
      <c r="B2224"/>
    </row>
    <row r="2225" spans="2:2" x14ac:dyDescent="0.2">
      <c r="B2225"/>
    </row>
    <row r="2226" spans="2:2" x14ac:dyDescent="0.2">
      <c r="B2226"/>
    </row>
    <row r="2227" spans="2:2" x14ac:dyDescent="0.2">
      <c r="B2227"/>
    </row>
    <row r="2228" spans="2:2" x14ac:dyDescent="0.2">
      <c r="B2228"/>
    </row>
    <row r="2229" spans="2:2" x14ac:dyDescent="0.2">
      <c r="B2229"/>
    </row>
    <row r="2230" spans="2:2" x14ac:dyDescent="0.2">
      <c r="B2230"/>
    </row>
    <row r="2231" spans="2:2" x14ac:dyDescent="0.2">
      <c r="B2231"/>
    </row>
    <row r="2232" spans="2:2" x14ac:dyDescent="0.2">
      <c r="B2232"/>
    </row>
    <row r="2233" spans="2:2" x14ac:dyDescent="0.2">
      <c r="B2233"/>
    </row>
    <row r="2234" spans="2:2" x14ac:dyDescent="0.2">
      <c r="B2234"/>
    </row>
    <row r="2235" spans="2:2" x14ac:dyDescent="0.2">
      <c r="B2235"/>
    </row>
    <row r="2236" spans="2:2" x14ac:dyDescent="0.2">
      <c r="B2236"/>
    </row>
    <row r="2237" spans="2:2" x14ac:dyDescent="0.2">
      <c r="B2237"/>
    </row>
    <row r="2238" spans="2:2" x14ac:dyDescent="0.2">
      <c r="B2238"/>
    </row>
    <row r="2239" spans="2:2" x14ac:dyDescent="0.2">
      <c r="B2239"/>
    </row>
    <row r="2240" spans="2:2" x14ac:dyDescent="0.2">
      <c r="B2240"/>
    </row>
    <row r="2241" spans="2:2" x14ac:dyDescent="0.2">
      <c r="B2241"/>
    </row>
    <row r="2242" spans="2:2" x14ac:dyDescent="0.2">
      <c r="B2242"/>
    </row>
    <row r="2243" spans="2:2" x14ac:dyDescent="0.2">
      <c r="B2243"/>
    </row>
    <row r="2244" spans="2:2" x14ac:dyDescent="0.2">
      <c r="B2244"/>
    </row>
    <row r="2245" spans="2:2" x14ac:dyDescent="0.2">
      <c r="B2245"/>
    </row>
    <row r="2246" spans="2:2" x14ac:dyDescent="0.2">
      <c r="B2246"/>
    </row>
    <row r="2247" spans="2:2" x14ac:dyDescent="0.2">
      <c r="B2247"/>
    </row>
    <row r="2248" spans="2:2" x14ac:dyDescent="0.2">
      <c r="B2248"/>
    </row>
    <row r="2249" spans="2:2" x14ac:dyDescent="0.2">
      <c r="B2249"/>
    </row>
    <row r="2250" spans="2:2" x14ac:dyDescent="0.2">
      <c r="B2250"/>
    </row>
    <row r="2251" spans="2:2" x14ac:dyDescent="0.2">
      <c r="B2251"/>
    </row>
    <row r="2252" spans="2:2" x14ac:dyDescent="0.2">
      <c r="B2252"/>
    </row>
    <row r="2253" spans="2:2" x14ac:dyDescent="0.2">
      <c r="B2253"/>
    </row>
    <row r="2254" spans="2:2" x14ac:dyDescent="0.2">
      <c r="B2254"/>
    </row>
    <row r="2255" spans="2:2" x14ac:dyDescent="0.2">
      <c r="B2255"/>
    </row>
    <row r="2256" spans="2:2" x14ac:dyDescent="0.2">
      <c r="B2256"/>
    </row>
    <row r="2257" spans="2:2" x14ac:dyDescent="0.2">
      <c r="B2257"/>
    </row>
    <row r="2258" spans="2:2" x14ac:dyDescent="0.2">
      <c r="B2258"/>
    </row>
    <row r="2259" spans="2:2" x14ac:dyDescent="0.2">
      <c r="B2259"/>
    </row>
    <row r="2260" spans="2:2" x14ac:dyDescent="0.2">
      <c r="B2260"/>
    </row>
    <row r="2261" spans="2:2" x14ac:dyDescent="0.2">
      <c r="B2261"/>
    </row>
    <row r="2262" spans="2:2" x14ac:dyDescent="0.2">
      <c r="B2262"/>
    </row>
    <row r="2263" spans="2:2" x14ac:dyDescent="0.2">
      <c r="B2263"/>
    </row>
    <row r="2264" spans="2:2" x14ac:dyDescent="0.2">
      <c r="B2264"/>
    </row>
    <row r="2265" spans="2:2" x14ac:dyDescent="0.2">
      <c r="B2265"/>
    </row>
    <row r="2266" spans="2:2" x14ac:dyDescent="0.2">
      <c r="B2266"/>
    </row>
    <row r="2267" spans="2:2" x14ac:dyDescent="0.2">
      <c r="B2267"/>
    </row>
    <row r="2268" spans="2:2" x14ac:dyDescent="0.2">
      <c r="B2268"/>
    </row>
    <row r="2269" spans="2:2" x14ac:dyDescent="0.2">
      <c r="B2269"/>
    </row>
    <row r="2270" spans="2:2" x14ac:dyDescent="0.2">
      <c r="B2270"/>
    </row>
    <row r="2271" spans="2:2" x14ac:dyDescent="0.2">
      <c r="B2271"/>
    </row>
    <row r="2272" spans="2:2" x14ac:dyDescent="0.2">
      <c r="B2272"/>
    </row>
    <row r="2273" spans="2:2" x14ac:dyDescent="0.2">
      <c r="B2273"/>
    </row>
    <row r="2274" spans="2:2" x14ac:dyDescent="0.2">
      <c r="B2274"/>
    </row>
    <row r="2275" spans="2:2" x14ac:dyDescent="0.2">
      <c r="B2275"/>
    </row>
    <row r="2276" spans="2:2" x14ac:dyDescent="0.2">
      <c r="B2276"/>
    </row>
    <row r="2277" spans="2:2" x14ac:dyDescent="0.2">
      <c r="B2277"/>
    </row>
    <row r="2278" spans="2:2" x14ac:dyDescent="0.2">
      <c r="B2278"/>
    </row>
    <row r="2279" spans="2:2" x14ac:dyDescent="0.2">
      <c r="B2279"/>
    </row>
    <row r="2280" spans="2:2" x14ac:dyDescent="0.2">
      <c r="B2280"/>
    </row>
    <row r="2281" spans="2:2" x14ac:dyDescent="0.2">
      <c r="B2281"/>
    </row>
    <row r="2282" spans="2:2" x14ac:dyDescent="0.2">
      <c r="B2282"/>
    </row>
    <row r="2283" spans="2:2" x14ac:dyDescent="0.2">
      <c r="B2283"/>
    </row>
    <row r="2284" spans="2:2" x14ac:dyDescent="0.2">
      <c r="B2284"/>
    </row>
    <row r="2285" spans="2:2" x14ac:dyDescent="0.2">
      <c r="B2285"/>
    </row>
    <row r="2286" spans="2:2" x14ac:dyDescent="0.2">
      <c r="B2286"/>
    </row>
    <row r="2287" spans="2:2" x14ac:dyDescent="0.2">
      <c r="B2287"/>
    </row>
    <row r="2288" spans="2:2" x14ac:dyDescent="0.2">
      <c r="B2288"/>
    </row>
    <row r="2289" spans="2:2" x14ac:dyDescent="0.2">
      <c r="B2289"/>
    </row>
    <row r="2290" spans="2:2" x14ac:dyDescent="0.2">
      <c r="B2290"/>
    </row>
    <row r="2291" spans="2:2" x14ac:dyDescent="0.2">
      <c r="B2291"/>
    </row>
    <row r="2292" spans="2:2" x14ac:dyDescent="0.2">
      <c r="B2292"/>
    </row>
    <row r="2293" spans="2:2" x14ac:dyDescent="0.2">
      <c r="B2293"/>
    </row>
    <row r="2294" spans="2:2" x14ac:dyDescent="0.2">
      <c r="B2294"/>
    </row>
    <row r="2295" spans="2:2" x14ac:dyDescent="0.2">
      <c r="B2295"/>
    </row>
    <row r="2296" spans="2:2" x14ac:dyDescent="0.2">
      <c r="B2296"/>
    </row>
    <row r="2297" spans="2:2" x14ac:dyDescent="0.2">
      <c r="B2297"/>
    </row>
    <row r="2298" spans="2:2" x14ac:dyDescent="0.2">
      <c r="B2298"/>
    </row>
    <row r="2299" spans="2:2" x14ac:dyDescent="0.2">
      <c r="B2299"/>
    </row>
    <row r="2300" spans="2:2" x14ac:dyDescent="0.2">
      <c r="B2300"/>
    </row>
    <row r="2301" spans="2:2" x14ac:dyDescent="0.2">
      <c r="B2301"/>
    </row>
    <row r="2302" spans="2:2" x14ac:dyDescent="0.2">
      <c r="B2302"/>
    </row>
    <row r="2303" spans="2:2" x14ac:dyDescent="0.2">
      <c r="B2303"/>
    </row>
    <row r="2304" spans="2:2" x14ac:dyDescent="0.2">
      <c r="B2304"/>
    </row>
    <row r="2305" spans="2:2" x14ac:dyDescent="0.2">
      <c r="B2305"/>
    </row>
    <row r="2306" spans="2:2" x14ac:dyDescent="0.2">
      <c r="B2306"/>
    </row>
    <row r="2307" spans="2:2" x14ac:dyDescent="0.2">
      <c r="B2307"/>
    </row>
    <row r="2308" spans="2:2" x14ac:dyDescent="0.2">
      <c r="B2308"/>
    </row>
    <row r="2309" spans="2:2" x14ac:dyDescent="0.2">
      <c r="B2309"/>
    </row>
    <row r="2310" spans="2:2" x14ac:dyDescent="0.2">
      <c r="B2310"/>
    </row>
    <row r="2311" spans="2:2" x14ac:dyDescent="0.2">
      <c r="B2311"/>
    </row>
    <row r="2312" spans="2:2" x14ac:dyDescent="0.2">
      <c r="B2312"/>
    </row>
    <row r="2313" spans="2:2" x14ac:dyDescent="0.2">
      <c r="B2313"/>
    </row>
    <row r="2314" spans="2:2" x14ac:dyDescent="0.2">
      <c r="B2314"/>
    </row>
    <row r="2315" spans="2:2" x14ac:dyDescent="0.2">
      <c r="B2315"/>
    </row>
    <row r="2316" spans="2:2" x14ac:dyDescent="0.2">
      <c r="B2316"/>
    </row>
    <row r="2317" spans="2:2" x14ac:dyDescent="0.2">
      <c r="B2317"/>
    </row>
    <row r="2318" spans="2:2" x14ac:dyDescent="0.2">
      <c r="B2318"/>
    </row>
    <row r="2319" spans="2:2" x14ac:dyDescent="0.2">
      <c r="B2319"/>
    </row>
    <row r="2320" spans="2:2" x14ac:dyDescent="0.2">
      <c r="B2320"/>
    </row>
    <row r="2321" spans="2:2" x14ac:dyDescent="0.2">
      <c r="B2321"/>
    </row>
    <row r="2322" spans="2:2" x14ac:dyDescent="0.2">
      <c r="B2322"/>
    </row>
    <row r="2323" spans="2:2" x14ac:dyDescent="0.2">
      <c r="B2323"/>
    </row>
    <row r="2324" spans="2:2" x14ac:dyDescent="0.2">
      <c r="B2324"/>
    </row>
    <row r="2325" spans="2:2" x14ac:dyDescent="0.2">
      <c r="B2325"/>
    </row>
    <row r="2326" spans="2:2" x14ac:dyDescent="0.2">
      <c r="B2326"/>
    </row>
    <row r="2327" spans="2:2" x14ac:dyDescent="0.2">
      <c r="B2327"/>
    </row>
    <row r="2328" spans="2:2" x14ac:dyDescent="0.2">
      <c r="B2328"/>
    </row>
    <row r="2329" spans="2:2" x14ac:dyDescent="0.2">
      <c r="B2329"/>
    </row>
    <row r="2330" spans="2:2" x14ac:dyDescent="0.2">
      <c r="B2330"/>
    </row>
    <row r="2331" spans="2:2" x14ac:dyDescent="0.2">
      <c r="B2331"/>
    </row>
    <row r="2332" spans="2:2" x14ac:dyDescent="0.2">
      <c r="B2332"/>
    </row>
    <row r="2333" spans="2:2" x14ac:dyDescent="0.2">
      <c r="B2333"/>
    </row>
    <row r="2334" spans="2:2" x14ac:dyDescent="0.2">
      <c r="B2334"/>
    </row>
    <row r="2335" spans="2:2" x14ac:dyDescent="0.2">
      <c r="B2335"/>
    </row>
    <row r="2336" spans="2:2" x14ac:dyDescent="0.2">
      <c r="B2336"/>
    </row>
    <row r="2337" spans="2:2" x14ac:dyDescent="0.2">
      <c r="B2337"/>
    </row>
    <row r="2338" spans="2:2" x14ac:dyDescent="0.2">
      <c r="B2338"/>
    </row>
    <row r="2339" spans="2:2" x14ac:dyDescent="0.2">
      <c r="B2339"/>
    </row>
    <row r="2340" spans="2:2" x14ac:dyDescent="0.2">
      <c r="B2340"/>
    </row>
    <row r="2341" spans="2:2" x14ac:dyDescent="0.2">
      <c r="B2341"/>
    </row>
    <row r="2342" spans="2:2" x14ac:dyDescent="0.2">
      <c r="B2342"/>
    </row>
    <row r="2343" spans="2:2" x14ac:dyDescent="0.2">
      <c r="B2343"/>
    </row>
    <row r="2344" spans="2:2" x14ac:dyDescent="0.2">
      <c r="B2344"/>
    </row>
    <row r="2345" spans="2:2" x14ac:dyDescent="0.2">
      <c r="B2345"/>
    </row>
    <row r="2346" spans="2:2" x14ac:dyDescent="0.2">
      <c r="B2346"/>
    </row>
    <row r="2347" spans="2:2" x14ac:dyDescent="0.2">
      <c r="B2347"/>
    </row>
    <row r="2348" spans="2:2" x14ac:dyDescent="0.2">
      <c r="B2348"/>
    </row>
    <row r="2349" spans="2:2" x14ac:dyDescent="0.2">
      <c r="B2349"/>
    </row>
    <row r="2350" spans="2:2" x14ac:dyDescent="0.2">
      <c r="B2350"/>
    </row>
    <row r="2351" spans="2:2" x14ac:dyDescent="0.2">
      <c r="B2351"/>
    </row>
    <row r="2352" spans="2:2" x14ac:dyDescent="0.2">
      <c r="B2352"/>
    </row>
    <row r="2353" spans="2:2" x14ac:dyDescent="0.2">
      <c r="B2353"/>
    </row>
    <row r="2354" spans="2:2" x14ac:dyDescent="0.2">
      <c r="B2354"/>
    </row>
    <row r="2355" spans="2:2" x14ac:dyDescent="0.2">
      <c r="B2355"/>
    </row>
    <row r="2356" spans="2:2" x14ac:dyDescent="0.2">
      <c r="B2356"/>
    </row>
    <row r="2357" spans="2:2" x14ac:dyDescent="0.2">
      <c r="B2357"/>
    </row>
    <row r="2358" spans="2:2" x14ac:dyDescent="0.2">
      <c r="B2358"/>
    </row>
    <row r="2359" spans="2:2" x14ac:dyDescent="0.2">
      <c r="B2359"/>
    </row>
    <row r="2360" spans="2:2" x14ac:dyDescent="0.2">
      <c r="B2360"/>
    </row>
    <row r="2361" spans="2:2" x14ac:dyDescent="0.2">
      <c r="B2361"/>
    </row>
    <row r="2362" spans="2:2" x14ac:dyDescent="0.2">
      <c r="B2362"/>
    </row>
    <row r="2363" spans="2:2" x14ac:dyDescent="0.2">
      <c r="B2363"/>
    </row>
    <row r="2364" spans="2:2" x14ac:dyDescent="0.2">
      <c r="B2364"/>
    </row>
    <row r="2365" spans="2:2" x14ac:dyDescent="0.2">
      <c r="B2365"/>
    </row>
    <row r="2366" spans="2:2" x14ac:dyDescent="0.2">
      <c r="B2366"/>
    </row>
    <row r="2367" spans="2:2" x14ac:dyDescent="0.2">
      <c r="B2367"/>
    </row>
    <row r="2368" spans="2:2" x14ac:dyDescent="0.2">
      <c r="B2368"/>
    </row>
    <row r="2369" spans="2:2" x14ac:dyDescent="0.2">
      <c r="B2369"/>
    </row>
    <row r="2370" spans="2:2" x14ac:dyDescent="0.2">
      <c r="B2370"/>
    </row>
    <row r="2371" spans="2:2" x14ac:dyDescent="0.2">
      <c r="B2371"/>
    </row>
    <row r="2372" spans="2:2" x14ac:dyDescent="0.2">
      <c r="B2372"/>
    </row>
    <row r="2373" spans="2:2" x14ac:dyDescent="0.2">
      <c r="B2373"/>
    </row>
    <row r="2374" spans="2:2" x14ac:dyDescent="0.2">
      <c r="B2374"/>
    </row>
    <row r="2375" spans="2:2" x14ac:dyDescent="0.2">
      <c r="B2375"/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35"/>
  <sheetViews>
    <sheetView zoomScale="64" zoomScaleNormal="64" workbookViewId="0">
      <pane xSplit="1" topLeftCell="B1" activePane="topRight" state="frozen"/>
      <selection activeCell="A37" sqref="A37"/>
      <selection pane="topRight" activeCell="H53" sqref="H53"/>
    </sheetView>
  </sheetViews>
  <sheetFormatPr defaultColWidth="8.85546875" defaultRowHeight="12.75" x14ac:dyDescent="0.2"/>
  <cols>
    <col min="1" max="1" width="21.42578125" customWidth="1"/>
    <col min="2" max="2" width="5.85546875" customWidth="1"/>
    <col min="3" max="7" width="13.85546875" customWidth="1"/>
    <col min="8" max="8" width="16.7109375" customWidth="1"/>
    <col min="9" max="10" width="12" customWidth="1"/>
    <col min="11" max="11" width="11.5703125" customWidth="1"/>
    <col min="12" max="13" width="13.85546875" customWidth="1"/>
    <col min="14" max="14" width="26.28515625" customWidth="1"/>
    <col min="15" max="15" width="5.7109375" customWidth="1"/>
    <col min="16" max="17" width="13.85546875" customWidth="1"/>
    <col min="18" max="18" width="7.85546875" customWidth="1"/>
    <col min="19" max="19" width="7.42578125" customWidth="1"/>
    <col min="21" max="21" width="9.5703125" customWidth="1"/>
    <col min="22" max="22" width="9.28515625" customWidth="1"/>
    <col min="23" max="23" width="10.42578125" customWidth="1"/>
    <col min="24" max="24" width="11" customWidth="1"/>
    <col min="25" max="25" width="5.85546875" bestFit="1" customWidth="1"/>
  </cols>
  <sheetData>
    <row r="2" spans="1:18" x14ac:dyDescent="0.2">
      <c r="Q2" s="42" t="s">
        <v>38</v>
      </c>
    </row>
    <row r="3" spans="1:18" x14ac:dyDescent="0.2">
      <c r="A3" s="40" t="s">
        <v>33</v>
      </c>
      <c r="B3" s="41"/>
      <c r="D3" t="str">
        <f>A3</f>
        <v>Average of Mummichog</v>
      </c>
      <c r="E3">
        <f>B3</f>
        <v>0</v>
      </c>
      <c r="H3" s="40" t="s">
        <v>38</v>
      </c>
      <c r="I3" s="41"/>
      <c r="K3" t="str">
        <f>H3</f>
        <v>Average of Vol. Mummichog</v>
      </c>
      <c r="L3">
        <f>I3</f>
        <v>0</v>
      </c>
      <c r="N3" s="40" t="s">
        <v>38</v>
      </c>
      <c r="O3" s="41"/>
    </row>
    <row r="4" spans="1:18" x14ac:dyDescent="0.2">
      <c r="A4" s="40" t="s">
        <v>9</v>
      </c>
      <c r="B4" s="41" t="s">
        <v>31</v>
      </c>
      <c r="D4" t="str">
        <f t="shared" ref="D4:E9" si="0">A4</f>
        <v>Trap #</v>
      </c>
      <c r="E4" t="str">
        <f t="shared" si="0"/>
        <v>Total</v>
      </c>
      <c r="H4" s="40" t="s">
        <v>9</v>
      </c>
      <c r="I4" s="41" t="s">
        <v>31</v>
      </c>
      <c r="K4" t="str">
        <f t="shared" ref="K4:L9" si="1">H4</f>
        <v>Trap #</v>
      </c>
      <c r="L4" t="str">
        <f t="shared" si="1"/>
        <v>Total</v>
      </c>
      <c r="N4" s="40" t="s">
        <v>11</v>
      </c>
      <c r="O4" s="41" t="s">
        <v>31</v>
      </c>
      <c r="Q4" s="15" t="s">
        <v>58</v>
      </c>
      <c r="R4" s="51">
        <v>2.4332787067055071</v>
      </c>
    </row>
    <row r="5" spans="1:18" x14ac:dyDescent="0.2">
      <c r="A5" s="42" t="s">
        <v>24</v>
      </c>
      <c r="B5" s="48">
        <v>167</v>
      </c>
      <c r="D5" t="str">
        <f t="shared" si="0"/>
        <v>Trap 1</v>
      </c>
      <c r="E5" s="18">
        <f t="shared" si="0"/>
        <v>167</v>
      </c>
      <c r="H5" s="42" t="s">
        <v>24</v>
      </c>
      <c r="I5" s="48">
        <v>2.5278489509756672</v>
      </c>
      <c r="K5" t="str">
        <f t="shared" si="1"/>
        <v>Trap 1</v>
      </c>
      <c r="L5" s="18">
        <f t="shared" si="1"/>
        <v>2.5278489509756672</v>
      </c>
      <c r="N5" s="42" t="s">
        <v>58</v>
      </c>
      <c r="O5" s="51">
        <v>2.4249487578666566</v>
      </c>
      <c r="Q5" s="16" t="s">
        <v>59</v>
      </c>
      <c r="R5" s="52">
        <v>1.6439878220119468</v>
      </c>
    </row>
    <row r="6" spans="1:18" x14ac:dyDescent="0.2">
      <c r="A6" s="44" t="s">
        <v>22</v>
      </c>
      <c r="B6" s="49">
        <v>106.16666666666667</v>
      </c>
      <c r="D6" t="str">
        <f t="shared" si="0"/>
        <v>Trap 2</v>
      </c>
      <c r="E6" s="18">
        <f t="shared" si="0"/>
        <v>106.16666666666667</v>
      </c>
      <c r="H6" s="44" t="s">
        <v>22</v>
      </c>
      <c r="I6" s="49">
        <v>2.0390730337078651</v>
      </c>
      <c r="K6" t="str">
        <f t="shared" si="1"/>
        <v>Trap 2</v>
      </c>
      <c r="L6" s="18">
        <f t="shared" si="1"/>
        <v>2.0390730337078651</v>
      </c>
      <c r="N6" s="44" t="s">
        <v>59</v>
      </c>
      <c r="O6" s="52">
        <v>1.7186921229675356</v>
      </c>
    </row>
    <row r="7" spans="1:18" x14ac:dyDescent="0.2">
      <c r="A7" s="44" t="s">
        <v>23</v>
      </c>
      <c r="B7" s="49">
        <v>66.882352941176464</v>
      </c>
      <c r="D7" t="str">
        <f t="shared" si="0"/>
        <v>Trap 3</v>
      </c>
      <c r="E7" s="18">
        <f t="shared" si="0"/>
        <v>66.882352941176464</v>
      </c>
      <c r="H7" s="44" t="s">
        <v>23</v>
      </c>
      <c r="I7" s="49">
        <v>1.8290972142277089</v>
      </c>
      <c r="K7" t="str">
        <f t="shared" si="1"/>
        <v>Trap 3</v>
      </c>
      <c r="L7" s="18">
        <f t="shared" si="1"/>
        <v>1.8290972142277089</v>
      </c>
      <c r="N7" s="46" t="s">
        <v>32</v>
      </c>
      <c r="O7" s="53">
        <v>2.0813644489968137</v>
      </c>
    </row>
    <row r="8" spans="1:18" x14ac:dyDescent="0.2">
      <c r="A8" s="44" t="s">
        <v>25</v>
      </c>
      <c r="B8" s="49">
        <v>21.5</v>
      </c>
      <c r="D8" t="str">
        <f t="shared" si="0"/>
        <v>Trap 4</v>
      </c>
      <c r="E8" s="18">
        <f t="shared" si="0"/>
        <v>21.5</v>
      </c>
      <c r="H8" s="44" t="s">
        <v>25</v>
      </c>
      <c r="I8" s="49">
        <v>1.1666666666666667</v>
      </c>
      <c r="K8" t="str">
        <f t="shared" si="1"/>
        <v>Trap 4</v>
      </c>
      <c r="L8" s="18">
        <f t="shared" si="1"/>
        <v>1.1666666666666667</v>
      </c>
    </row>
    <row r="9" spans="1:18" x14ac:dyDescent="0.2">
      <c r="A9" s="46" t="s">
        <v>32</v>
      </c>
      <c r="B9" s="50">
        <v>103.92857142857143</v>
      </c>
      <c r="D9" t="str">
        <f t="shared" si="0"/>
        <v>Grand Total</v>
      </c>
      <c r="E9" s="18">
        <f t="shared" si="0"/>
        <v>103.92857142857143</v>
      </c>
      <c r="H9" s="46" t="s">
        <v>32</v>
      </c>
      <c r="I9" s="50">
        <v>2.0813644489968133</v>
      </c>
      <c r="K9" t="s">
        <v>75</v>
      </c>
      <c r="L9" s="18">
        <f t="shared" si="1"/>
        <v>2.0813644489968133</v>
      </c>
    </row>
    <row r="13" spans="1:18" x14ac:dyDescent="0.2">
      <c r="A13" s="40" t="s">
        <v>34</v>
      </c>
      <c r="B13" s="41" t="s">
        <v>31</v>
      </c>
      <c r="D13" t="s">
        <v>60</v>
      </c>
      <c r="E13" t="str">
        <f>B13</f>
        <v>Total</v>
      </c>
    </row>
    <row r="14" spans="1:18" x14ac:dyDescent="0.2">
      <c r="A14" s="42" t="s">
        <v>30</v>
      </c>
      <c r="B14" s="48">
        <v>4365</v>
      </c>
      <c r="D14" t="str">
        <f t="shared" ref="D14:E18" si="2">A14</f>
        <v>Sum of Mummichog</v>
      </c>
      <c r="E14">
        <f t="shared" si="2"/>
        <v>4365</v>
      </c>
      <c r="H14" s="40" t="s">
        <v>33</v>
      </c>
      <c r="I14" s="40" t="s">
        <v>11</v>
      </c>
      <c r="J14" s="57"/>
      <c r="K14" s="58"/>
      <c r="M14" t="str">
        <f>'pivot tables'!H14</f>
        <v>Average of Mummichog</v>
      </c>
      <c r="N14" t="str">
        <f>'pivot tables'!I14</f>
        <v>Area</v>
      </c>
      <c r="O14">
        <f>'pivot tables'!J14</f>
        <v>0</v>
      </c>
    </row>
    <row r="15" spans="1:18" x14ac:dyDescent="0.2">
      <c r="A15" s="44" t="s">
        <v>35</v>
      </c>
      <c r="B15" s="49">
        <v>35</v>
      </c>
      <c r="D15" t="str">
        <f t="shared" si="2"/>
        <v>Sum of Silverside</v>
      </c>
      <c r="E15">
        <f t="shared" si="2"/>
        <v>35</v>
      </c>
      <c r="H15" s="59"/>
      <c r="I15" s="42" t="s">
        <v>58</v>
      </c>
      <c r="J15" s="60" t="s">
        <v>59</v>
      </c>
      <c r="K15" s="41" t="s">
        <v>32</v>
      </c>
      <c r="M15">
        <f>'pivot tables'!H15</f>
        <v>0</v>
      </c>
      <c r="N15" t="str">
        <f>'pivot tables'!I15</f>
        <v>downstream</v>
      </c>
      <c r="O15" t="str">
        <f>'pivot tables'!J15</f>
        <v>upstream</v>
      </c>
    </row>
    <row r="16" spans="1:18" x14ac:dyDescent="0.2">
      <c r="A16" s="44" t="s">
        <v>36</v>
      </c>
      <c r="B16" s="49">
        <v>582</v>
      </c>
      <c r="D16" t="str">
        <f t="shared" si="2"/>
        <v>Sum of Shrimp</v>
      </c>
      <c r="E16">
        <f t="shared" si="2"/>
        <v>582</v>
      </c>
      <c r="H16" s="46" t="s">
        <v>31</v>
      </c>
      <c r="I16" s="63">
        <v>149.61904761904762</v>
      </c>
      <c r="J16" s="64">
        <v>58.238095238095241</v>
      </c>
      <c r="K16" s="50">
        <v>103.92857142857143</v>
      </c>
      <c r="M16" t="str">
        <f>'pivot tables'!H16</f>
        <v>Total</v>
      </c>
      <c r="N16">
        <f>'pivot tables'!I16</f>
        <v>149.61904761904762</v>
      </c>
      <c r="O16">
        <f>'pivot tables'!J16</f>
        <v>58.238095238095241</v>
      </c>
    </row>
    <row r="17" spans="1:8" x14ac:dyDescent="0.2">
      <c r="A17" s="44" t="s">
        <v>37</v>
      </c>
      <c r="B17" s="49">
        <v>5</v>
      </c>
      <c r="D17" t="str">
        <f t="shared" si="2"/>
        <v>Sum of Jonah Crab</v>
      </c>
      <c r="E17">
        <f t="shared" si="2"/>
        <v>5</v>
      </c>
    </row>
    <row r="18" spans="1:8" x14ac:dyDescent="0.2">
      <c r="A18" s="44" t="s">
        <v>49</v>
      </c>
      <c r="B18" s="49">
        <v>97</v>
      </c>
      <c r="D18" t="str">
        <f t="shared" si="2"/>
        <v>Sum of Mud snail</v>
      </c>
      <c r="E18">
        <f t="shared" si="2"/>
        <v>97</v>
      </c>
    </row>
    <row r="19" spans="1:8" x14ac:dyDescent="0.2">
      <c r="A19" s="44" t="s">
        <v>71</v>
      </c>
      <c r="B19" s="49">
        <v>54</v>
      </c>
      <c r="D19" s="17" t="s">
        <v>71</v>
      </c>
      <c r="E19" s="19">
        <v>54</v>
      </c>
    </row>
    <row r="20" spans="1:8" x14ac:dyDescent="0.2">
      <c r="A20" s="54" t="s">
        <v>79</v>
      </c>
      <c r="B20" s="56">
        <v>1</v>
      </c>
      <c r="D20" s="17" t="s">
        <v>79</v>
      </c>
      <c r="E20" s="19">
        <v>1</v>
      </c>
    </row>
    <row r="21" spans="1:8" x14ac:dyDescent="0.2">
      <c r="A21" s="30"/>
      <c r="B21" s="31"/>
    </row>
    <row r="22" spans="1:8" x14ac:dyDescent="0.2">
      <c r="A22" s="30"/>
      <c r="B22" s="31"/>
    </row>
    <row r="25" spans="1:8" x14ac:dyDescent="0.2">
      <c r="A25" s="40" t="s">
        <v>34</v>
      </c>
      <c r="B25" s="41" t="s">
        <v>31</v>
      </c>
    </row>
    <row r="26" spans="1:8" x14ac:dyDescent="0.2">
      <c r="A26" s="42" t="s">
        <v>30</v>
      </c>
      <c r="B26" s="48">
        <v>4365</v>
      </c>
    </row>
    <row r="27" spans="1:8" x14ac:dyDescent="0.2">
      <c r="A27" s="44" t="s">
        <v>35</v>
      </c>
      <c r="B27" s="49">
        <v>35</v>
      </c>
    </row>
    <row r="28" spans="1:8" x14ac:dyDescent="0.2">
      <c r="A28" s="44" t="s">
        <v>36</v>
      </c>
      <c r="B28" s="49">
        <v>582</v>
      </c>
      <c r="E28" t="s">
        <v>64</v>
      </c>
    </row>
    <row r="29" spans="1:8" x14ac:dyDescent="0.2">
      <c r="A29" s="44" t="s">
        <v>37</v>
      </c>
      <c r="B29" s="49">
        <v>5</v>
      </c>
    </row>
    <row r="30" spans="1:8" x14ac:dyDescent="0.2">
      <c r="A30" s="54" t="s">
        <v>71</v>
      </c>
      <c r="B30" s="56">
        <v>54</v>
      </c>
    </row>
    <row r="32" spans="1:8" x14ac:dyDescent="0.2">
      <c r="H32" t="s">
        <v>42</v>
      </c>
    </row>
    <row r="33" spans="1:8" x14ac:dyDescent="0.2">
      <c r="H33" s="29">
        <v>42</v>
      </c>
    </row>
    <row r="35" spans="1:8" x14ac:dyDescent="0.2">
      <c r="D35" t="s">
        <v>63</v>
      </c>
    </row>
    <row r="36" spans="1:8" x14ac:dyDescent="0.2">
      <c r="A36" s="40" t="s">
        <v>34</v>
      </c>
      <c r="B36" s="41" t="s">
        <v>31</v>
      </c>
    </row>
    <row r="37" spans="1:8" x14ac:dyDescent="0.2">
      <c r="A37" s="42" t="s">
        <v>39</v>
      </c>
      <c r="B37" s="43">
        <v>39</v>
      </c>
      <c r="D37" t="s">
        <v>12</v>
      </c>
      <c r="E37" s="20">
        <f>B37/B45</f>
        <v>0.9285714285714286</v>
      </c>
    </row>
    <row r="38" spans="1:8" x14ac:dyDescent="0.2">
      <c r="A38" s="44" t="s">
        <v>40</v>
      </c>
      <c r="B38" s="45">
        <v>2</v>
      </c>
      <c r="D38" t="s">
        <v>16</v>
      </c>
      <c r="E38" s="20">
        <f>B38/B45</f>
        <v>4.7619047619047616E-2</v>
      </c>
    </row>
    <row r="39" spans="1:8" x14ac:dyDescent="0.2">
      <c r="A39" s="44" t="s">
        <v>81</v>
      </c>
      <c r="B39" s="45">
        <v>17</v>
      </c>
      <c r="D39" t="s">
        <v>18</v>
      </c>
      <c r="E39" s="20">
        <f>B40/B45</f>
        <v>0.61904761904761907</v>
      </c>
    </row>
    <row r="40" spans="1:8" x14ac:dyDescent="0.2">
      <c r="A40" s="44" t="s">
        <v>41</v>
      </c>
      <c r="B40" s="45">
        <v>26</v>
      </c>
      <c r="D40" t="s">
        <v>44</v>
      </c>
      <c r="E40" s="20">
        <f>B39/B45</f>
        <v>0.40476190476190477</v>
      </c>
    </row>
    <row r="41" spans="1:8" x14ac:dyDescent="0.2">
      <c r="A41" s="44" t="s">
        <v>43</v>
      </c>
      <c r="B41" s="45">
        <v>1</v>
      </c>
      <c r="D41" t="s">
        <v>26</v>
      </c>
      <c r="E41" s="20">
        <f>B41/B45</f>
        <v>2.3809523809523808E-2</v>
      </c>
    </row>
    <row r="42" spans="1:8" x14ac:dyDescent="0.2">
      <c r="A42" s="44" t="s">
        <v>48</v>
      </c>
      <c r="B42" s="45">
        <v>6</v>
      </c>
      <c r="D42" t="s">
        <v>50</v>
      </c>
      <c r="E42" s="20">
        <f>B43/B45</f>
        <v>4.7619047619047616E-2</v>
      </c>
    </row>
    <row r="43" spans="1:8" x14ac:dyDescent="0.2">
      <c r="A43" s="44" t="s">
        <v>70</v>
      </c>
      <c r="B43" s="45">
        <v>2</v>
      </c>
      <c r="D43" t="s">
        <v>69</v>
      </c>
      <c r="E43" s="20">
        <f>B42/B45</f>
        <v>0.14285714285714285</v>
      </c>
    </row>
    <row r="44" spans="1:8" x14ac:dyDescent="0.2">
      <c r="A44" s="44" t="s">
        <v>78</v>
      </c>
      <c r="B44" s="45">
        <v>1</v>
      </c>
      <c r="D44" t="str">
        <f>'pivot tables'!$A$41</f>
        <v>Count of Jonah Crab</v>
      </c>
      <c r="E44" s="20">
        <f>B41/B45</f>
        <v>2.3809523809523808E-2</v>
      </c>
    </row>
    <row r="45" spans="1:8" x14ac:dyDescent="0.2">
      <c r="A45" s="54" t="s">
        <v>42</v>
      </c>
      <c r="B45" s="55">
        <v>42</v>
      </c>
      <c r="D45" t="s">
        <v>77</v>
      </c>
      <c r="E45" s="20">
        <f>B43/B45</f>
        <v>4.7619047619047616E-2</v>
      </c>
    </row>
    <row r="51" spans="1:17" x14ac:dyDescent="0.2">
      <c r="A51" t="s">
        <v>53</v>
      </c>
      <c r="B51" t="s">
        <v>51</v>
      </c>
      <c r="D51" t="s">
        <v>53</v>
      </c>
      <c r="E51" t="s">
        <v>51</v>
      </c>
    </row>
    <row r="52" spans="1:17" x14ac:dyDescent="0.2">
      <c r="A52" t="s">
        <v>12</v>
      </c>
      <c r="B52">
        <v>4</v>
      </c>
      <c r="D52" t="s">
        <v>12</v>
      </c>
      <c r="E52">
        <v>46</v>
      </c>
    </row>
    <row r="53" spans="1:17" x14ac:dyDescent="0.2">
      <c r="A53" t="s">
        <v>50</v>
      </c>
      <c r="B53">
        <v>19</v>
      </c>
      <c r="D53" t="s">
        <v>52</v>
      </c>
      <c r="E53">
        <v>5</v>
      </c>
    </row>
    <row r="54" spans="1:17" x14ac:dyDescent="0.2">
      <c r="A54" t="s">
        <v>52</v>
      </c>
      <c r="B54">
        <v>136</v>
      </c>
      <c r="D54" t="s">
        <v>44</v>
      </c>
      <c r="E54">
        <v>4</v>
      </c>
    </row>
    <row r="59" spans="1:17" x14ac:dyDescent="0.2">
      <c r="A59" s="40" t="s">
        <v>33</v>
      </c>
      <c r="B59" s="40" t="s">
        <v>54</v>
      </c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8"/>
    </row>
    <row r="60" spans="1:17" x14ac:dyDescent="0.2">
      <c r="A60" s="40" t="s">
        <v>11</v>
      </c>
      <c r="B60" s="42">
        <v>1998</v>
      </c>
      <c r="C60" s="60">
        <v>2000</v>
      </c>
      <c r="D60" s="60">
        <v>2002</v>
      </c>
      <c r="E60" s="60">
        <v>2007</v>
      </c>
      <c r="F60" s="60">
        <v>2008</v>
      </c>
      <c r="G60" s="60">
        <v>2009</v>
      </c>
      <c r="H60" s="60">
        <v>2010</v>
      </c>
      <c r="I60" s="60">
        <v>2011</v>
      </c>
      <c r="J60" s="60">
        <v>2012</v>
      </c>
      <c r="K60" s="60">
        <v>2013</v>
      </c>
      <c r="L60" s="60">
        <v>2014</v>
      </c>
      <c r="M60" s="60">
        <v>2015</v>
      </c>
      <c r="N60" s="60">
        <v>2016</v>
      </c>
      <c r="O60" s="60">
        <v>2017</v>
      </c>
      <c r="P60" s="60">
        <v>2018</v>
      </c>
      <c r="Q60" s="41" t="s">
        <v>32</v>
      </c>
    </row>
    <row r="61" spans="1:17" x14ac:dyDescent="0.2">
      <c r="A61" s="42" t="s">
        <v>58</v>
      </c>
      <c r="B61" s="65">
        <v>77</v>
      </c>
      <c r="C61" s="66">
        <v>192.5</v>
      </c>
      <c r="D61" s="66">
        <v>8.5</v>
      </c>
      <c r="E61" s="66">
        <v>24.5</v>
      </c>
      <c r="F61" s="66">
        <v>291</v>
      </c>
      <c r="G61" s="66">
        <v>89</v>
      </c>
      <c r="H61" s="66">
        <v>83</v>
      </c>
      <c r="I61" s="66">
        <v>70</v>
      </c>
      <c r="J61" s="66">
        <v>180</v>
      </c>
      <c r="K61" s="66">
        <v>48</v>
      </c>
      <c r="L61" s="66">
        <v>364</v>
      </c>
      <c r="M61" s="66">
        <v>480</v>
      </c>
      <c r="N61" s="66">
        <v>235</v>
      </c>
      <c r="O61" s="66">
        <v>103</v>
      </c>
      <c r="P61" s="66">
        <v>216</v>
      </c>
      <c r="Q61" s="43">
        <v>149.61904761904762</v>
      </c>
    </row>
    <row r="62" spans="1:17" x14ac:dyDescent="0.2">
      <c r="A62" s="44" t="s">
        <v>59</v>
      </c>
      <c r="B62" s="67">
        <v>40</v>
      </c>
      <c r="C62" s="29">
        <v>30</v>
      </c>
      <c r="D62" s="29">
        <v>3.5</v>
      </c>
      <c r="E62" s="29">
        <v>2.5</v>
      </c>
      <c r="F62" s="29">
        <v>123</v>
      </c>
      <c r="G62" s="29">
        <v>48</v>
      </c>
      <c r="H62" s="29">
        <v>139</v>
      </c>
      <c r="I62" s="29">
        <v>46</v>
      </c>
      <c r="J62" s="29">
        <v>60</v>
      </c>
      <c r="K62" s="29">
        <v>100</v>
      </c>
      <c r="L62" s="29">
        <v>15</v>
      </c>
      <c r="M62" s="29">
        <v>189</v>
      </c>
      <c r="N62" s="29">
        <v>39</v>
      </c>
      <c r="O62" s="29">
        <v>1</v>
      </c>
      <c r="P62" s="29">
        <v>245</v>
      </c>
      <c r="Q62" s="45">
        <v>58.238095238095241</v>
      </c>
    </row>
    <row r="63" spans="1:17" x14ac:dyDescent="0.2">
      <c r="A63" s="46" t="s">
        <v>32</v>
      </c>
      <c r="B63" s="61">
        <v>58.5</v>
      </c>
      <c r="C63" s="62">
        <v>111.25</v>
      </c>
      <c r="D63" s="62">
        <v>6</v>
      </c>
      <c r="E63" s="62">
        <v>13.5</v>
      </c>
      <c r="F63" s="62">
        <v>207</v>
      </c>
      <c r="G63" s="62">
        <v>68.5</v>
      </c>
      <c r="H63" s="62">
        <v>111</v>
      </c>
      <c r="I63" s="62">
        <v>58</v>
      </c>
      <c r="J63" s="62">
        <v>120</v>
      </c>
      <c r="K63" s="62">
        <v>74</v>
      </c>
      <c r="L63" s="62">
        <v>189.5</v>
      </c>
      <c r="M63" s="62">
        <v>334.5</v>
      </c>
      <c r="N63" s="62">
        <v>137</v>
      </c>
      <c r="O63" s="62">
        <v>52</v>
      </c>
      <c r="P63" s="62">
        <v>230.5</v>
      </c>
      <c r="Q63" s="47">
        <v>103.92857142857143</v>
      </c>
    </row>
    <row r="65" spans="1:34" x14ac:dyDescent="0.2">
      <c r="A65" s="15" t="s">
        <v>11</v>
      </c>
    </row>
    <row r="66" spans="1:34" x14ac:dyDescent="0.2">
      <c r="B66" s="15">
        <v>1998</v>
      </c>
      <c r="C66" s="22">
        <v>2000</v>
      </c>
      <c r="D66" s="22">
        <v>2002</v>
      </c>
      <c r="E66" s="22">
        <v>2007</v>
      </c>
      <c r="F66" s="22">
        <v>2008</v>
      </c>
      <c r="G66" s="22">
        <v>2009</v>
      </c>
      <c r="H66" s="22">
        <v>2010</v>
      </c>
      <c r="I66" s="22">
        <v>2011</v>
      </c>
      <c r="J66" s="22">
        <v>2012</v>
      </c>
      <c r="K66" s="22">
        <v>2013</v>
      </c>
      <c r="L66" s="22">
        <v>2014</v>
      </c>
      <c r="M66" s="22">
        <v>2015</v>
      </c>
      <c r="N66" s="68">
        <v>2016</v>
      </c>
      <c r="O66" s="36">
        <v>2017</v>
      </c>
      <c r="P66" s="60">
        <v>2018</v>
      </c>
    </row>
    <row r="67" spans="1:34" x14ac:dyDescent="0.2">
      <c r="A67" s="15" t="s">
        <v>58</v>
      </c>
      <c r="B67" s="26">
        <v>77</v>
      </c>
      <c r="C67" s="27">
        <v>192.5</v>
      </c>
      <c r="D67" s="27">
        <v>8.5</v>
      </c>
      <c r="E67" s="27">
        <v>24.5</v>
      </c>
      <c r="F67" s="27">
        <v>291</v>
      </c>
      <c r="G67" s="27">
        <v>89</v>
      </c>
      <c r="H67" s="27">
        <v>83</v>
      </c>
      <c r="I67" s="27">
        <v>70</v>
      </c>
      <c r="J67" s="27">
        <v>180</v>
      </c>
      <c r="K67" s="27">
        <v>48</v>
      </c>
      <c r="L67" s="27">
        <v>364</v>
      </c>
      <c r="M67" s="27">
        <v>480</v>
      </c>
      <c r="N67" s="39">
        <v>235</v>
      </c>
      <c r="O67" s="34">
        <v>103</v>
      </c>
      <c r="P67" s="66">
        <v>216</v>
      </c>
    </row>
    <row r="68" spans="1:34" x14ac:dyDescent="0.2">
      <c r="A68" s="16" t="s">
        <v>59</v>
      </c>
      <c r="B68" s="28">
        <v>40</v>
      </c>
      <c r="C68" s="29">
        <v>30</v>
      </c>
      <c r="D68" s="29">
        <v>3.5</v>
      </c>
      <c r="E68" s="29">
        <v>2.5</v>
      </c>
      <c r="F68" s="29">
        <v>123</v>
      </c>
      <c r="G68" s="29">
        <v>48</v>
      </c>
      <c r="H68" s="29">
        <v>139</v>
      </c>
      <c r="I68" s="29">
        <v>46</v>
      </c>
      <c r="J68" s="29">
        <v>60</v>
      </c>
      <c r="K68" s="29">
        <v>100</v>
      </c>
      <c r="L68" s="29">
        <v>15</v>
      </c>
      <c r="M68" s="29">
        <v>189</v>
      </c>
      <c r="N68" s="29">
        <v>39</v>
      </c>
      <c r="O68" s="34">
        <v>1</v>
      </c>
      <c r="P68" s="29">
        <v>245</v>
      </c>
    </row>
    <row r="69" spans="1:34" ht="15.75" customHeight="1" x14ac:dyDescent="0.2"/>
    <row r="70" spans="1:34" ht="15" customHeight="1" x14ac:dyDescent="0.2"/>
    <row r="71" spans="1:34" ht="15" customHeight="1" x14ac:dyDescent="0.2"/>
    <row r="72" spans="1:34" ht="15" customHeight="1" x14ac:dyDescent="0.2">
      <c r="S72" s="35" t="s">
        <v>74</v>
      </c>
    </row>
    <row r="73" spans="1:34" ht="15" customHeight="1" x14ac:dyDescent="0.2">
      <c r="U73" t="s">
        <v>73</v>
      </c>
    </row>
    <row r="74" spans="1:34" x14ac:dyDescent="0.2">
      <c r="A74" s="40" t="s">
        <v>56</v>
      </c>
      <c r="B74" s="40" t="s">
        <v>54</v>
      </c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8"/>
      <c r="R74" s="30"/>
    </row>
    <row r="75" spans="1:34" x14ac:dyDescent="0.2">
      <c r="A75" s="40" t="s">
        <v>11</v>
      </c>
      <c r="B75" s="42">
        <v>1998</v>
      </c>
      <c r="C75" s="60">
        <v>2000</v>
      </c>
      <c r="D75" s="60">
        <v>2002</v>
      </c>
      <c r="E75" s="60">
        <v>2007</v>
      </c>
      <c r="F75" s="60">
        <v>2008</v>
      </c>
      <c r="G75" s="60">
        <v>2009</v>
      </c>
      <c r="H75" s="60">
        <v>2010</v>
      </c>
      <c r="I75" s="60">
        <v>2011</v>
      </c>
      <c r="J75" s="60">
        <v>2012</v>
      </c>
      <c r="K75" s="60">
        <v>2013</v>
      </c>
      <c r="L75" s="60">
        <v>2014</v>
      </c>
      <c r="M75" s="60">
        <v>2015</v>
      </c>
      <c r="N75" s="60">
        <v>2016</v>
      </c>
      <c r="O75" s="60">
        <v>2017</v>
      </c>
      <c r="P75" s="60">
        <v>2018</v>
      </c>
      <c r="Q75" s="41" t="s">
        <v>32</v>
      </c>
      <c r="R75" s="30"/>
    </row>
    <row r="76" spans="1:34" x14ac:dyDescent="0.2">
      <c r="A76" s="42" t="s">
        <v>58</v>
      </c>
      <c r="B76" s="65"/>
      <c r="C76" s="66">
        <v>4.666666666666667</v>
      </c>
      <c r="D76" s="66"/>
      <c r="E76" s="66">
        <v>4</v>
      </c>
      <c r="F76" s="66">
        <v>6</v>
      </c>
      <c r="G76" s="66">
        <v>7</v>
      </c>
      <c r="H76" s="66"/>
      <c r="I76" s="66">
        <v>14.5</v>
      </c>
      <c r="J76" s="66">
        <v>83</v>
      </c>
      <c r="K76" s="66">
        <v>4</v>
      </c>
      <c r="L76" s="66">
        <v>24</v>
      </c>
      <c r="M76" s="66"/>
      <c r="N76" s="66"/>
      <c r="O76" s="66"/>
      <c r="P76" s="66">
        <v>14</v>
      </c>
      <c r="Q76" s="43">
        <v>14.538461538461538</v>
      </c>
      <c r="R76" s="39"/>
      <c r="T76" s="15">
        <v>1998</v>
      </c>
      <c r="U76" s="22">
        <v>2000</v>
      </c>
      <c r="V76" s="22">
        <v>2002</v>
      </c>
      <c r="W76" s="22">
        <v>2007</v>
      </c>
      <c r="X76" s="22">
        <v>2008</v>
      </c>
      <c r="Y76" s="22">
        <v>2009</v>
      </c>
      <c r="Z76" s="22">
        <v>2010</v>
      </c>
      <c r="AA76" s="22">
        <v>2011</v>
      </c>
      <c r="AB76" s="22">
        <v>2012</v>
      </c>
      <c r="AC76" s="32">
        <v>2013</v>
      </c>
      <c r="AD76" s="36">
        <v>2014</v>
      </c>
      <c r="AE76" s="36">
        <v>2015</v>
      </c>
      <c r="AF76" s="36">
        <v>2016</v>
      </c>
      <c r="AG76" s="36">
        <v>2017</v>
      </c>
      <c r="AH76" s="36">
        <v>2018</v>
      </c>
    </row>
    <row r="77" spans="1:34" x14ac:dyDescent="0.2">
      <c r="A77" s="44" t="s">
        <v>59</v>
      </c>
      <c r="B77" s="67"/>
      <c r="C77" s="29">
        <v>3.3333333333333335</v>
      </c>
      <c r="D77" s="29"/>
      <c r="E77" s="29">
        <v>136</v>
      </c>
      <c r="F77" s="29">
        <v>9</v>
      </c>
      <c r="G77" s="29">
        <v>14</v>
      </c>
      <c r="H77" s="29">
        <v>28</v>
      </c>
      <c r="I77" s="29">
        <v>112.5</v>
      </c>
      <c r="J77" s="29">
        <v>84</v>
      </c>
      <c r="K77" s="29">
        <v>13</v>
      </c>
      <c r="L77" s="29">
        <v>11</v>
      </c>
      <c r="M77" s="29"/>
      <c r="N77" s="29"/>
      <c r="O77" s="29"/>
      <c r="P77" s="29">
        <v>46</v>
      </c>
      <c r="Q77" s="45">
        <v>44.307692307692307</v>
      </c>
      <c r="R77" s="39"/>
      <c r="S77" t="s">
        <v>18</v>
      </c>
      <c r="T77" s="26">
        <v>0</v>
      </c>
      <c r="U77" s="27">
        <v>3.5</v>
      </c>
      <c r="V77" s="27">
        <v>0</v>
      </c>
      <c r="W77" s="27">
        <v>4</v>
      </c>
      <c r="X77" s="27">
        <v>6</v>
      </c>
      <c r="Y77" s="27">
        <v>7</v>
      </c>
      <c r="Z77" s="27">
        <v>0</v>
      </c>
      <c r="AA77" s="27">
        <v>14.5</v>
      </c>
      <c r="AB77" s="27">
        <v>0</v>
      </c>
      <c r="AC77" s="27">
        <v>4</v>
      </c>
      <c r="AD77" s="27">
        <v>24</v>
      </c>
      <c r="AE77" s="34">
        <v>0</v>
      </c>
      <c r="AF77" s="34">
        <v>0</v>
      </c>
      <c r="AG77" s="34">
        <v>0</v>
      </c>
      <c r="AH77" s="34">
        <v>14</v>
      </c>
    </row>
    <row r="78" spans="1:34" x14ac:dyDescent="0.2">
      <c r="A78" s="46" t="s">
        <v>32</v>
      </c>
      <c r="B78" s="61"/>
      <c r="C78" s="62">
        <v>4</v>
      </c>
      <c r="D78" s="62"/>
      <c r="E78" s="62">
        <v>48</v>
      </c>
      <c r="F78" s="62">
        <v>7.5</v>
      </c>
      <c r="G78" s="62">
        <v>10.5</v>
      </c>
      <c r="H78" s="62">
        <v>28</v>
      </c>
      <c r="I78" s="62">
        <v>63.5</v>
      </c>
      <c r="J78" s="62">
        <v>83.5</v>
      </c>
      <c r="K78" s="62">
        <v>8.5</v>
      </c>
      <c r="L78" s="62">
        <v>17.5</v>
      </c>
      <c r="M78" s="62"/>
      <c r="N78" s="62"/>
      <c r="O78" s="62"/>
      <c r="P78" s="62">
        <v>30</v>
      </c>
      <c r="Q78" s="47">
        <v>29.423076923076923</v>
      </c>
      <c r="S78" t="s">
        <v>44</v>
      </c>
      <c r="T78" s="26">
        <v>0</v>
      </c>
      <c r="U78" s="27">
        <v>21</v>
      </c>
      <c r="V78" s="27">
        <v>0</v>
      </c>
      <c r="W78" s="27">
        <v>13</v>
      </c>
      <c r="X78" s="27">
        <v>4</v>
      </c>
      <c r="Y78" s="27">
        <v>0</v>
      </c>
      <c r="Z78" s="27">
        <v>2</v>
      </c>
      <c r="AA78" s="27">
        <v>1</v>
      </c>
      <c r="AB78" s="27">
        <v>3</v>
      </c>
      <c r="AC78" s="34">
        <v>2</v>
      </c>
      <c r="AD78" s="34">
        <v>0</v>
      </c>
      <c r="AE78" s="34">
        <v>1</v>
      </c>
      <c r="AF78" s="34">
        <v>0</v>
      </c>
      <c r="AG78" s="34">
        <v>0</v>
      </c>
      <c r="AH78" s="34">
        <v>1</v>
      </c>
    </row>
    <row r="79" spans="1:34" x14ac:dyDescent="0.2">
      <c r="S79" t="s">
        <v>50</v>
      </c>
      <c r="T79" s="26">
        <v>0</v>
      </c>
      <c r="U79" s="27">
        <v>0</v>
      </c>
      <c r="V79" s="27">
        <v>0</v>
      </c>
      <c r="W79" s="27">
        <v>6</v>
      </c>
      <c r="X79" s="27">
        <v>0</v>
      </c>
      <c r="Y79" s="27">
        <v>0</v>
      </c>
      <c r="Z79" s="27">
        <v>0</v>
      </c>
      <c r="AA79" s="27">
        <v>0.5</v>
      </c>
      <c r="AB79" s="27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</row>
    <row r="80" spans="1:34" x14ac:dyDescent="0.2">
      <c r="S80" t="s">
        <v>69</v>
      </c>
      <c r="T80" s="26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1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</row>
    <row r="81" spans="1:35" x14ac:dyDescent="0.2">
      <c r="A81" t="s">
        <v>56</v>
      </c>
      <c r="S81" t="s">
        <v>12</v>
      </c>
      <c r="T81" s="26">
        <v>77</v>
      </c>
      <c r="U81" s="27">
        <v>192.5</v>
      </c>
      <c r="V81" s="27">
        <v>8.5</v>
      </c>
      <c r="W81" s="27">
        <v>24.5</v>
      </c>
      <c r="X81" s="27">
        <v>291</v>
      </c>
      <c r="Y81" s="27">
        <v>89</v>
      </c>
      <c r="Z81" s="27">
        <v>83</v>
      </c>
      <c r="AA81" s="27">
        <v>70</v>
      </c>
      <c r="AB81" s="27">
        <v>180</v>
      </c>
      <c r="AC81" s="34">
        <v>48</v>
      </c>
      <c r="AD81" s="34">
        <v>364</v>
      </c>
      <c r="AE81" s="34">
        <v>480</v>
      </c>
      <c r="AF81" s="34">
        <v>235</v>
      </c>
      <c r="AG81" s="34">
        <v>103</v>
      </c>
      <c r="AH81" s="34">
        <v>216</v>
      </c>
    </row>
    <row r="82" spans="1:35" x14ac:dyDescent="0.2">
      <c r="B82" s="15">
        <v>1998</v>
      </c>
      <c r="C82" s="22">
        <v>2000</v>
      </c>
      <c r="D82" s="22">
        <v>2002</v>
      </c>
      <c r="E82" s="22">
        <v>2007</v>
      </c>
      <c r="F82" s="22">
        <v>2008</v>
      </c>
      <c r="G82" s="22">
        <v>2009</v>
      </c>
      <c r="H82" s="22">
        <v>2010</v>
      </c>
      <c r="I82" s="22">
        <v>2011</v>
      </c>
      <c r="J82" s="22">
        <v>2012</v>
      </c>
      <c r="K82" s="22">
        <v>2013</v>
      </c>
      <c r="L82" s="22">
        <v>2014</v>
      </c>
      <c r="M82" s="36">
        <v>2015</v>
      </c>
      <c r="N82" s="60">
        <v>2016</v>
      </c>
      <c r="O82" s="36">
        <v>2017</v>
      </c>
      <c r="P82" s="60">
        <v>2018</v>
      </c>
    </row>
    <row r="83" spans="1:35" x14ac:dyDescent="0.2">
      <c r="A83" s="15" t="s">
        <v>58</v>
      </c>
      <c r="B83" s="26">
        <v>0</v>
      </c>
      <c r="C83" s="27">
        <v>3.5</v>
      </c>
      <c r="D83" s="27">
        <v>0</v>
      </c>
      <c r="E83" s="27">
        <v>4</v>
      </c>
      <c r="F83" s="27">
        <v>6</v>
      </c>
      <c r="G83" s="27">
        <v>7</v>
      </c>
      <c r="H83" s="27">
        <v>0</v>
      </c>
      <c r="I83" s="27">
        <v>14.5</v>
      </c>
      <c r="J83" s="27">
        <v>0</v>
      </c>
      <c r="K83" s="27">
        <v>4</v>
      </c>
      <c r="L83" s="27">
        <v>24</v>
      </c>
      <c r="M83" s="37">
        <v>0</v>
      </c>
      <c r="N83" s="66">
        <v>0</v>
      </c>
      <c r="O83" s="34">
        <v>0</v>
      </c>
      <c r="P83" s="66">
        <v>14</v>
      </c>
    </row>
    <row r="84" spans="1:35" x14ac:dyDescent="0.2">
      <c r="A84" s="16" t="s">
        <v>59</v>
      </c>
      <c r="B84" s="28">
        <v>0</v>
      </c>
      <c r="C84" s="29">
        <v>2.5</v>
      </c>
      <c r="D84" s="29">
        <v>0</v>
      </c>
      <c r="E84" s="29">
        <v>68</v>
      </c>
      <c r="F84" s="29">
        <v>9</v>
      </c>
      <c r="G84" s="29">
        <v>14</v>
      </c>
      <c r="H84" s="29">
        <v>28</v>
      </c>
      <c r="I84" s="29">
        <v>104.5</v>
      </c>
      <c r="J84" s="29">
        <v>0</v>
      </c>
      <c r="K84" s="29">
        <v>13</v>
      </c>
      <c r="L84" s="29">
        <v>11</v>
      </c>
      <c r="M84" s="38">
        <v>2</v>
      </c>
      <c r="N84" s="69">
        <v>2</v>
      </c>
      <c r="O84" s="34">
        <v>3</v>
      </c>
      <c r="P84" s="29">
        <v>46</v>
      </c>
      <c r="T84" t="s">
        <v>80</v>
      </c>
    </row>
    <row r="85" spans="1:35" x14ac:dyDescent="0.2">
      <c r="L85" s="25"/>
      <c r="U85" s="15">
        <v>1998</v>
      </c>
      <c r="V85" s="22">
        <v>2000</v>
      </c>
      <c r="W85" s="22">
        <v>2002</v>
      </c>
      <c r="X85" s="22">
        <v>2007</v>
      </c>
      <c r="Y85" s="22">
        <v>2008</v>
      </c>
      <c r="Z85" s="22">
        <v>2009</v>
      </c>
      <c r="AA85" s="22">
        <v>2010</v>
      </c>
      <c r="AB85" s="22">
        <v>2011</v>
      </c>
      <c r="AC85" s="22">
        <v>2012</v>
      </c>
      <c r="AD85" s="33">
        <v>2013</v>
      </c>
      <c r="AE85" s="36">
        <v>2014</v>
      </c>
      <c r="AF85" s="36">
        <v>2015</v>
      </c>
      <c r="AG85" s="36">
        <v>2016</v>
      </c>
      <c r="AH85" s="36">
        <v>2017</v>
      </c>
      <c r="AI85" s="36">
        <v>2018</v>
      </c>
    </row>
    <row r="86" spans="1:35" x14ac:dyDescent="0.2">
      <c r="T86" t="s">
        <v>18</v>
      </c>
      <c r="U86" s="28">
        <v>0</v>
      </c>
      <c r="V86" s="29">
        <v>2.5</v>
      </c>
      <c r="W86" s="29">
        <v>0</v>
      </c>
      <c r="X86" s="29">
        <v>68</v>
      </c>
      <c r="Y86" s="29">
        <v>9</v>
      </c>
      <c r="Z86" s="29">
        <v>14</v>
      </c>
      <c r="AA86" s="29">
        <v>28</v>
      </c>
      <c r="AB86" s="29">
        <v>104.5</v>
      </c>
      <c r="AC86" s="29">
        <v>0</v>
      </c>
      <c r="AD86" s="29">
        <v>13</v>
      </c>
      <c r="AE86" s="29">
        <v>11</v>
      </c>
      <c r="AF86" s="29">
        <v>1</v>
      </c>
      <c r="AG86" s="29">
        <v>2</v>
      </c>
      <c r="AH86" s="29">
        <v>3</v>
      </c>
      <c r="AI86" s="29">
        <v>46</v>
      </c>
    </row>
    <row r="87" spans="1:35" x14ac:dyDescent="0.2">
      <c r="T87" t="s">
        <v>44</v>
      </c>
      <c r="U87" s="28">
        <v>0</v>
      </c>
      <c r="V87" s="29">
        <v>17</v>
      </c>
      <c r="W87" s="29">
        <v>0</v>
      </c>
      <c r="X87" s="29">
        <v>0</v>
      </c>
      <c r="Y87" s="29">
        <v>0</v>
      </c>
      <c r="Z87" s="29">
        <v>0</v>
      </c>
      <c r="AA87" s="29">
        <v>1</v>
      </c>
      <c r="AB87" s="29">
        <v>1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1</v>
      </c>
    </row>
    <row r="88" spans="1:35" x14ac:dyDescent="0.2">
      <c r="T88" t="s">
        <v>50</v>
      </c>
      <c r="U88" s="28">
        <v>0</v>
      </c>
      <c r="V88" s="29">
        <v>0</v>
      </c>
      <c r="W88" s="29">
        <v>0</v>
      </c>
      <c r="X88" s="29">
        <v>9.5</v>
      </c>
      <c r="Y88" s="29">
        <v>0</v>
      </c>
      <c r="Z88" s="29">
        <v>0</v>
      </c>
      <c r="AA88" s="29">
        <v>62</v>
      </c>
      <c r="AB88" s="29">
        <v>0.5</v>
      </c>
      <c r="AC88" s="29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2</v>
      </c>
    </row>
    <row r="89" spans="1:35" x14ac:dyDescent="0.2">
      <c r="T89" t="s">
        <v>69</v>
      </c>
      <c r="U89" s="28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53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</row>
    <row r="90" spans="1:35" x14ac:dyDescent="0.2">
      <c r="A90" s="40" t="s">
        <v>55</v>
      </c>
      <c r="B90" s="40" t="s">
        <v>54</v>
      </c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8"/>
      <c r="R90" s="30"/>
      <c r="S90" s="30"/>
      <c r="T90" t="s">
        <v>12</v>
      </c>
      <c r="U90" s="28">
        <v>40</v>
      </c>
      <c r="V90" s="29">
        <v>30</v>
      </c>
      <c r="W90" s="29">
        <v>3.5</v>
      </c>
      <c r="X90" s="29">
        <v>2.5</v>
      </c>
      <c r="Y90" s="29">
        <v>123</v>
      </c>
      <c r="Z90" s="29">
        <v>48</v>
      </c>
      <c r="AA90" s="29">
        <v>139</v>
      </c>
      <c r="AB90" s="29">
        <v>46</v>
      </c>
      <c r="AC90" s="29">
        <v>60</v>
      </c>
      <c r="AD90" s="34">
        <v>100</v>
      </c>
      <c r="AE90" s="34">
        <v>15</v>
      </c>
      <c r="AF90" s="34">
        <v>189</v>
      </c>
      <c r="AG90" s="34">
        <v>39</v>
      </c>
      <c r="AH90" s="34">
        <v>1</v>
      </c>
      <c r="AI90" s="34">
        <v>245</v>
      </c>
    </row>
    <row r="91" spans="1:35" x14ac:dyDescent="0.2">
      <c r="A91" s="40" t="s">
        <v>11</v>
      </c>
      <c r="B91" s="42">
        <v>1998</v>
      </c>
      <c r="C91" s="60">
        <v>2000</v>
      </c>
      <c r="D91" s="60">
        <v>2002</v>
      </c>
      <c r="E91" s="60">
        <v>2007</v>
      </c>
      <c r="F91" s="60">
        <v>2008</v>
      </c>
      <c r="G91" s="60">
        <v>2009</v>
      </c>
      <c r="H91" s="60">
        <v>2010</v>
      </c>
      <c r="I91" s="60">
        <v>2011</v>
      </c>
      <c r="J91" s="60">
        <v>2012</v>
      </c>
      <c r="K91" s="60">
        <v>2013</v>
      </c>
      <c r="L91" s="60">
        <v>2014</v>
      </c>
      <c r="M91" s="60">
        <v>2015</v>
      </c>
      <c r="N91" s="60">
        <v>2016</v>
      </c>
      <c r="O91" s="60">
        <v>2017</v>
      </c>
      <c r="P91" s="60">
        <v>2018</v>
      </c>
      <c r="Q91" s="41" t="s">
        <v>32</v>
      </c>
      <c r="R91" s="30"/>
      <c r="S91" s="30"/>
    </row>
    <row r="92" spans="1:35" x14ac:dyDescent="0.2">
      <c r="A92" s="42" t="s">
        <v>58</v>
      </c>
      <c r="B92" s="65">
        <v>0</v>
      </c>
      <c r="C92" s="66">
        <v>21</v>
      </c>
      <c r="D92" s="66">
        <v>0</v>
      </c>
      <c r="E92" s="66">
        <v>13</v>
      </c>
      <c r="F92" s="66">
        <v>4</v>
      </c>
      <c r="G92" s="66">
        <v>0</v>
      </c>
      <c r="H92" s="66">
        <v>2</v>
      </c>
      <c r="I92" s="66">
        <v>1</v>
      </c>
      <c r="J92" s="66">
        <v>3</v>
      </c>
      <c r="K92" s="66">
        <v>2</v>
      </c>
      <c r="L92" s="66">
        <v>0</v>
      </c>
      <c r="M92" s="66">
        <v>1</v>
      </c>
      <c r="N92" s="66">
        <v>0</v>
      </c>
      <c r="O92" s="66">
        <v>0</v>
      </c>
      <c r="P92" s="66">
        <v>1</v>
      </c>
      <c r="Q92" s="43">
        <v>48</v>
      </c>
      <c r="R92" s="39"/>
    </row>
    <row r="93" spans="1:35" x14ac:dyDescent="0.2">
      <c r="A93" s="44" t="s">
        <v>59</v>
      </c>
      <c r="B93" s="67">
        <v>0</v>
      </c>
      <c r="C93" s="29">
        <v>17</v>
      </c>
      <c r="D93" s="29">
        <v>0</v>
      </c>
      <c r="E93" s="29">
        <v>0</v>
      </c>
      <c r="F93" s="29">
        <v>0</v>
      </c>
      <c r="G93" s="29">
        <v>0</v>
      </c>
      <c r="H93" s="29">
        <v>1</v>
      </c>
      <c r="I93" s="29">
        <v>1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1</v>
      </c>
      <c r="Q93" s="45">
        <v>20</v>
      </c>
      <c r="R93" s="39"/>
    </row>
    <row r="94" spans="1:35" x14ac:dyDescent="0.2">
      <c r="A94" s="46" t="s">
        <v>32</v>
      </c>
      <c r="B94" s="61">
        <v>0</v>
      </c>
      <c r="C94" s="62">
        <v>38</v>
      </c>
      <c r="D94" s="62">
        <v>0</v>
      </c>
      <c r="E94" s="62">
        <v>13</v>
      </c>
      <c r="F94" s="62">
        <v>4</v>
      </c>
      <c r="G94" s="62">
        <v>0</v>
      </c>
      <c r="H94" s="62">
        <v>3</v>
      </c>
      <c r="I94" s="62">
        <v>2</v>
      </c>
      <c r="J94" s="62">
        <v>3</v>
      </c>
      <c r="K94" s="62">
        <v>2</v>
      </c>
      <c r="L94" s="62">
        <v>0</v>
      </c>
      <c r="M94" s="62">
        <v>1</v>
      </c>
      <c r="N94" s="62">
        <v>0</v>
      </c>
      <c r="O94" s="62">
        <v>0</v>
      </c>
      <c r="P94" s="62">
        <v>2</v>
      </c>
      <c r="Q94" s="47">
        <v>68</v>
      </c>
      <c r="R94" s="39"/>
    </row>
    <row r="95" spans="1:35" x14ac:dyDescent="0.2">
      <c r="A95" s="30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</row>
    <row r="96" spans="1:35" x14ac:dyDescent="0.2">
      <c r="A96" s="30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</row>
    <row r="97" spans="1:17" x14ac:dyDescent="0.2">
      <c r="A97" s="30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</row>
    <row r="98" spans="1:17" x14ac:dyDescent="0.2">
      <c r="A98" s="30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</row>
    <row r="99" spans="1:17" x14ac:dyDescent="0.2">
      <c r="A99" s="30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</row>
    <row r="100" spans="1:17" x14ac:dyDescent="0.2">
      <c r="A100" s="30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</row>
    <row r="102" spans="1:17" x14ac:dyDescent="0.2">
      <c r="A102" t="s">
        <v>76</v>
      </c>
    </row>
    <row r="103" spans="1:17" x14ac:dyDescent="0.2">
      <c r="A103" s="15" t="s">
        <v>11</v>
      </c>
      <c r="B103" s="15"/>
      <c r="C103" s="22"/>
      <c r="D103" s="22"/>
      <c r="E103" s="22"/>
      <c r="F103" s="22"/>
      <c r="G103" s="22"/>
      <c r="H103" s="22"/>
    </row>
    <row r="104" spans="1:17" x14ac:dyDescent="0.2">
      <c r="B104" s="15">
        <v>1998</v>
      </c>
      <c r="C104" s="22">
        <v>2000</v>
      </c>
      <c r="D104" s="22">
        <v>2002</v>
      </c>
      <c r="E104" s="22">
        <v>2007</v>
      </c>
      <c r="F104" s="22">
        <v>2008</v>
      </c>
      <c r="G104" s="22">
        <v>2009</v>
      </c>
      <c r="H104" s="22">
        <v>2010</v>
      </c>
      <c r="I104" s="22">
        <v>2011</v>
      </c>
      <c r="J104" s="22">
        <v>2012</v>
      </c>
      <c r="K104" s="22">
        <v>2013</v>
      </c>
      <c r="L104" s="22">
        <v>2014</v>
      </c>
      <c r="M104" s="22">
        <v>2015</v>
      </c>
      <c r="N104" s="70">
        <v>2016</v>
      </c>
      <c r="O104" s="36">
        <v>2017</v>
      </c>
      <c r="P104" s="60">
        <v>2018</v>
      </c>
    </row>
    <row r="105" spans="1:17" x14ac:dyDescent="0.2">
      <c r="A105" s="15" t="s">
        <v>58</v>
      </c>
      <c r="B105" s="26">
        <v>0</v>
      </c>
      <c r="C105" s="27">
        <v>21</v>
      </c>
      <c r="D105" s="27">
        <v>0</v>
      </c>
      <c r="E105" s="27">
        <v>13</v>
      </c>
      <c r="F105" s="27">
        <v>4</v>
      </c>
      <c r="G105" s="27">
        <v>0</v>
      </c>
      <c r="H105" s="27">
        <v>2</v>
      </c>
      <c r="I105" s="27">
        <v>1</v>
      </c>
      <c r="J105" s="27">
        <v>3</v>
      </c>
      <c r="K105" s="27">
        <v>2</v>
      </c>
      <c r="L105" s="27">
        <v>0</v>
      </c>
      <c r="M105" s="27">
        <v>1</v>
      </c>
      <c r="N105" s="27">
        <v>0</v>
      </c>
      <c r="O105" s="34">
        <v>0</v>
      </c>
      <c r="P105" s="66">
        <v>1</v>
      </c>
    </row>
    <row r="106" spans="1:17" x14ac:dyDescent="0.2">
      <c r="A106" s="16" t="s">
        <v>59</v>
      </c>
      <c r="B106" s="28">
        <v>0</v>
      </c>
      <c r="C106" s="29">
        <v>17</v>
      </c>
      <c r="D106" s="29">
        <v>0</v>
      </c>
      <c r="E106" s="29">
        <v>0</v>
      </c>
      <c r="F106" s="29">
        <v>0</v>
      </c>
      <c r="G106" s="29">
        <v>0</v>
      </c>
      <c r="H106" s="29">
        <v>1</v>
      </c>
      <c r="I106" s="29">
        <v>1</v>
      </c>
      <c r="J106" s="29">
        <v>0</v>
      </c>
      <c r="K106" s="29">
        <v>0</v>
      </c>
      <c r="L106" s="29">
        <v>0</v>
      </c>
      <c r="M106" s="39">
        <v>0</v>
      </c>
      <c r="N106" s="39">
        <v>0</v>
      </c>
      <c r="O106" s="34">
        <v>0</v>
      </c>
      <c r="P106" s="29">
        <v>1</v>
      </c>
    </row>
    <row r="111" spans="1:17" x14ac:dyDescent="0.2">
      <c r="A111" s="40" t="s">
        <v>57</v>
      </c>
      <c r="B111" s="40" t="s">
        <v>54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8"/>
    </row>
    <row r="112" spans="1:17" x14ac:dyDescent="0.2">
      <c r="A112" s="40" t="s">
        <v>11</v>
      </c>
      <c r="B112" s="42">
        <v>1998</v>
      </c>
      <c r="C112" s="60">
        <v>2000</v>
      </c>
      <c r="D112" s="60">
        <v>2002</v>
      </c>
      <c r="E112" s="60">
        <v>2007</v>
      </c>
      <c r="F112" s="60">
        <v>2008</v>
      </c>
      <c r="G112" s="60">
        <v>2009</v>
      </c>
      <c r="H112" s="60">
        <v>2010</v>
      </c>
      <c r="I112" s="60">
        <v>2011</v>
      </c>
      <c r="J112" s="60">
        <v>2012</v>
      </c>
      <c r="K112" s="60">
        <v>2013</v>
      </c>
      <c r="L112" s="60">
        <v>2014</v>
      </c>
      <c r="M112" s="60">
        <v>2015</v>
      </c>
      <c r="N112" s="60">
        <v>2016</v>
      </c>
      <c r="O112" s="60">
        <v>2017</v>
      </c>
      <c r="P112" s="60">
        <v>2018</v>
      </c>
      <c r="Q112" s="41" t="s">
        <v>32</v>
      </c>
    </row>
    <row r="113" spans="1:17" x14ac:dyDescent="0.2">
      <c r="A113" s="42" t="s">
        <v>58</v>
      </c>
      <c r="B113" s="65">
        <v>0</v>
      </c>
      <c r="C113" s="66">
        <v>0</v>
      </c>
      <c r="D113" s="66">
        <v>0</v>
      </c>
      <c r="E113" s="66">
        <v>6</v>
      </c>
      <c r="F113" s="66">
        <v>0</v>
      </c>
      <c r="G113" s="66">
        <v>0</v>
      </c>
      <c r="H113" s="66">
        <v>0</v>
      </c>
      <c r="I113" s="66">
        <v>0.5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43">
        <v>0.61904761904761907</v>
      </c>
    </row>
    <row r="114" spans="1:17" x14ac:dyDescent="0.2">
      <c r="A114" s="44" t="s">
        <v>59</v>
      </c>
      <c r="B114" s="67">
        <v>0</v>
      </c>
      <c r="C114" s="29">
        <v>0</v>
      </c>
      <c r="D114" s="29">
        <v>0</v>
      </c>
      <c r="E114" s="29">
        <v>9.5</v>
      </c>
      <c r="F114" s="29">
        <v>0</v>
      </c>
      <c r="G114" s="29">
        <v>0</v>
      </c>
      <c r="H114" s="29">
        <v>62</v>
      </c>
      <c r="I114" s="29">
        <v>0.5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2</v>
      </c>
      <c r="Q114" s="45">
        <v>4</v>
      </c>
    </row>
    <row r="115" spans="1:17" x14ac:dyDescent="0.2">
      <c r="A115" s="46" t="s">
        <v>32</v>
      </c>
      <c r="B115" s="61">
        <v>0</v>
      </c>
      <c r="C115" s="62">
        <v>0</v>
      </c>
      <c r="D115" s="62">
        <v>0</v>
      </c>
      <c r="E115" s="62">
        <v>7.75</v>
      </c>
      <c r="F115" s="62">
        <v>0</v>
      </c>
      <c r="G115" s="62">
        <v>0</v>
      </c>
      <c r="H115" s="62">
        <v>31</v>
      </c>
      <c r="I115" s="62">
        <v>0.5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1</v>
      </c>
      <c r="Q115" s="47">
        <v>2.3095238095238093</v>
      </c>
    </row>
    <row r="117" spans="1:17" x14ac:dyDescent="0.2">
      <c r="A117" t="s">
        <v>61</v>
      </c>
    </row>
    <row r="118" spans="1:17" x14ac:dyDescent="0.2">
      <c r="A118" s="15" t="s">
        <v>11</v>
      </c>
    </row>
    <row r="119" spans="1:17" x14ac:dyDescent="0.2">
      <c r="B119" s="15">
        <v>1998</v>
      </c>
      <c r="C119" s="22">
        <v>2000</v>
      </c>
      <c r="D119" s="22">
        <v>2002</v>
      </c>
      <c r="E119" s="22">
        <v>2007</v>
      </c>
      <c r="F119" s="22">
        <v>2008</v>
      </c>
      <c r="G119" s="22">
        <v>2009</v>
      </c>
      <c r="H119" s="22">
        <v>2010</v>
      </c>
      <c r="I119" s="22">
        <v>2011</v>
      </c>
      <c r="J119" s="22">
        <v>2012</v>
      </c>
      <c r="K119" s="22">
        <v>2013</v>
      </c>
      <c r="L119" s="22">
        <v>2014</v>
      </c>
      <c r="M119" s="71">
        <v>2015</v>
      </c>
      <c r="N119" s="68">
        <v>2016</v>
      </c>
      <c r="O119" s="36">
        <v>2017</v>
      </c>
      <c r="P119" s="60">
        <v>2018</v>
      </c>
    </row>
    <row r="120" spans="1:17" x14ac:dyDescent="0.2">
      <c r="A120" s="15" t="s">
        <v>58</v>
      </c>
      <c r="B120" s="26">
        <v>0</v>
      </c>
      <c r="C120" s="27">
        <v>0</v>
      </c>
      <c r="D120" s="27">
        <v>0</v>
      </c>
      <c r="E120" s="27">
        <v>6</v>
      </c>
      <c r="F120" s="27">
        <v>0</v>
      </c>
      <c r="G120" s="27">
        <v>0</v>
      </c>
      <c r="H120" s="27">
        <v>0</v>
      </c>
      <c r="I120" s="27">
        <v>0.5</v>
      </c>
      <c r="J120" s="27">
        <v>0</v>
      </c>
      <c r="K120" s="27">
        <v>0</v>
      </c>
      <c r="L120" s="27">
        <v>0</v>
      </c>
      <c r="M120" s="39">
        <v>0</v>
      </c>
      <c r="N120" s="39">
        <v>0</v>
      </c>
      <c r="O120" s="34">
        <v>0</v>
      </c>
      <c r="P120" s="66">
        <v>0</v>
      </c>
    </row>
    <row r="121" spans="1:17" x14ac:dyDescent="0.2">
      <c r="A121" s="16" t="s">
        <v>59</v>
      </c>
      <c r="B121" s="28">
        <v>0</v>
      </c>
      <c r="C121" s="29">
        <v>0</v>
      </c>
      <c r="D121" s="29">
        <v>0</v>
      </c>
      <c r="E121" s="29">
        <v>9.5</v>
      </c>
      <c r="F121" s="29">
        <v>0</v>
      </c>
      <c r="G121" s="29">
        <v>0</v>
      </c>
      <c r="H121" s="29">
        <v>62</v>
      </c>
      <c r="I121" s="29">
        <v>0.5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2</v>
      </c>
    </row>
    <row r="124" spans="1:17" x14ac:dyDescent="0.2">
      <c r="A124" s="40" t="s">
        <v>72</v>
      </c>
      <c r="B124" s="40" t="s">
        <v>54</v>
      </c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8"/>
    </row>
    <row r="125" spans="1:17" x14ac:dyDescent="0.2">
      <c r="A125" s="40" t="s">
        <v>11</v>
      </c>
      <c r="B125" s="42">
        <v>1998</v>
      </c>
      <c r="C125" s="60">
        <v>2000</v>
      </c>
      <c r="D125" s="60">
        <v>2002</v>
      </c>
      <c r="E125" s="60">
        <v>2007</v>
      </c>
      <c r="F125" s="60">
        <v>2008</v>
      </c>
      <c r="G125" s="60">
        <v>2009</v>
      </c>
      <c r="H125" s="60">
        <v>2010</v>
      </c>
      <c r="I125" s="60">
        <v>2011</v>
      </c>
      <c r="J125" s="60">
        <v>2012</v>
      </c>
      <c r="K125" s="60">
        <v>2013</v>
      </c>
      <c r="L125" s="60">
        <v>2014</v>
      </c>
      <c r="M125" s="60">
        <v>2015</v>
      </c>
      <c r="N125" s="60">
        <v>2016</v>
      </c>
      <c r="O125" s="60">
        <v>2017</v>
      </c>
      <c r="P125" s="60">
        <v>2018</v>
      </c>
      <c r="Q125" s="41" t="s">
        <v>32</v>
      </c>
    </row>
    <row r="126" spans="1:17" x14ac:dyDescent="0.2">
      <c r="A126" s="42" t="s">
        <v>58</v>
      </c>
      <c r="B126" s="65">
        <v>0</v>
      </c>
      <c r="C126" s="66">
        <v>0</v>
      </c>
      <c r="D126" s="66">
        <v>0</v>
      </c>
      <c r="E126" s="66">
        <v>0</v>
      </c>
      <c r="F126" s="66">
        <v>0</v>
      </c>
      <c r="G126" s="66">
        <v>0</v>
      </c>
      <c r="H126" s="66">
        <v>0</v>
      </c>
      <c r="I126" s="66">
        <v>0</v>
      </c>
      <c r="J126" s="66">
        <v>1</v>
      </c>
      <c r="K126" s="66">
        <v>0</v>
      </c>
      <c r="L126" s="66">
        <v>0</v>
      </c>
      <c r="M126" s="66">
        <v>0</v>
      </c>
      <c r="N126" s="66">
        <v>0</v>
      </c>
      <c r="O126" s="66">
        <v>0</v>
      </c>
      <c r="P126" s="66">
        <v>0</v>
      </c>
      <c r="Q126" s="43">
        <v>4.7619047619047616E-2</v>
      </c>
    </row>
    <row r="127" spans="1:17" x14ac:dyDescent="0.2">
      <c r="A127" s="44" t="s">
        <v>59</v>
      </c>
      <c r="B127" s="67">
        <v>0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53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45">
        <v>2.5238095238095237</v>
      </c>
    </row>
    <row r="128" spans="1:17" x14ac:dyDescent="0.2">
      <c r="A128" s="46" t="s">
        <v>32</v>
      </c>
      <c r="B128" s="61">
        <v>0</v>
      </c>
      <c r="C128" s="62">
        <v>0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27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47">
        <v>1.2857142857142858</v>
      </c>
    </row>
    <row r="129" spans="1:16" x14ac:dyDescent="0.2">
      <c r="A129" s="15" t="s">
        <v>72</v>
      </c>
    </row>
    <row r="130" spans="1:16" x14ac:dyDescent="0.2">
      <c r="A130" s="15" t="s">
        <v>69</v>
      </c>
    </row>
    <row r="131" spans="1:16" x14ac:dyDescent="0.2">
      <c r="A131" s="15" t="s">
        <v>11</v>
      </c>
      <c r="B131" s="15" t="s">
        <v>54</v>
      </c>
      <c r="C131" s="21"/>
      <c r="D131" s="21"/>
      <c r="E131" s="21"/>
      <c r="F131" s="21"/>
      <c r="G131" s="21"/>
      <c r="H131" s="21"/>
      <c r="I131" s="21"/>
      <c r="J131" s="21"/>
      <c r="N131" t="s">
        <v>60</v>
      </c>
    </row>
    <row r="132" spans="1:16" x14ac:dyDescent="0.2">
      <c r="B132" s="15">
        <v>1998</v>
      </c>
      <c r="C132" s="22">
        <v>2000</v>
      </c>
      <c r="D132" s="22">
        <v>2002</v>
      </c>
      <c r="E132" s="22">
        <v>2007</v>
      </c>
      <c r="F132" s="22">
        <v>2008</v>
      </c>
      <c r="G132" s="22">
        <v>2009</v>
      </c>
      <c r="H132" s="22">
        <v>2010</v>
      </c>
      <c r="I132" s="22">
        <v>2011</v>
      </c>
      <c r="J132" s="22">
        <v>2012</v>
      </c>
      <c r="K132" s="22">
        <v>2013</v>
      </c>
      <c r="L132" s="22">
        <v>2014</v>
      </c>
      <c r="M132" s="71">
        <v>2015</v>
      </c>
      <c r="N132" s="68">
        <v>2016</v>
      </c>
      <c r="O132" s="36">
        <v>2017</v>
      </c>
      <c r="P132" s="60">
        <v>2018</v>
      </c>
    </row>
    <row r="133" spans="1:16" x14ac:dyDescent="0.2">
      <c r="A133" s="15" t="s">
        <v>58</v>
      </c>
      <c r="B133" s="26">
        <v>0</v>
      </c>
      <c r="C133" s="27">
        <v>0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1</v>
      </c>
      <c r="K133" s="27">
        <v>0</v>
      </c>
      <c r="L133" s="27">
        <v>0</v>
      </c>
      <c r="M133" s="39">
        <v>0</v>
      </c>
      <c r="N133" s="39">
        <v>0</v>
      </c>
      <c r="O133" s="34">
        <v>0</v>
      </c>
      <c r="P133" s="66">
        <v>0</v>
      </c>
    </row>
    <row r="134" spans="1:16" x14ac:dyDescent="0.2">
      <c r="A134" s="16" t="s">
        <v>59</v>
      </c>
      <c r="B134" s="28">
        <v>0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53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</row>
    <row r="135" spans="1:16" x14ac:dyDescent="0.2">
      <c r="P135" s="62">
        <v>0</v>
      </c>
    </row>
  </sheetData>
  <phoneticPr fontId="0" type="noConversion"/>
  <pageMargins left="0.75" right="0.75" top="1" bottom="1" header="0.5" footer="0.5"/>
  <pageSetup orientation="portrait" r:id="rId1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7"/>
  <sheetViews>
    <sheetView view="pageBreakPreview" zoomScale="80" zoomScaleNormal="100" zoomScaleSheetLayoutView="80" workbookViewId="0">
      <selection activeCell="I8" sqref="I8"/>
    </sheetView>
  </sheetViews>
  <sheetFormatPr defaultColWidth="8.85546875" defaultRowHeight="12.75" x14ac:dyDescent="0.2"/>
  <sheetData>
    <row r="17" spans="16:16" x14ac:dyDescent="0.2">
      <c r="P17" t="s">
        <v>60</v>
      </c>
    </row>
  </sheetData>
  <phoneticPr fontId="0" type="noConversion"/>
  <pageMargins left="0.75" right="0.75" top="1" bottom="1" header="0.5" footer="0.5"/>
  <pageSetup orientation="portrait" r:id="rId1"/>
  <headerFooter alignWithMargins="0"/>
  <rowBreaks count="1" manualBreakCount="1">
    <brk id="98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7"/>
  <sheetViews>
    <sheetView view="pageBreakPreview" zoomScale="70" zoomScaleNormal="100" zoomScaleSheetLayoutView="70" workbookViewId="0">
      <selection activeCell="I8" sqref="I8"/>
    </sheetView>
  </sheetViews>
  <sheetFormatPr defaultColWidth="8.85546875" defaultRowHeight="12.75" x14ac:dyDescent="0.2"/>
  <sheetData>
    <row r="17" spans="16:16" x14ac:dyDescent="0.2">
      <c r="P17" t="s">
        <v>60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 data </vt:lpstr>
      <vt:lpstr> data no zero</vt:lpstr>
      <vt:lpstr>pivot tables</vt:lpstr>
      <vt:lpstr>mummichogs</vt:lpstr>
      <vt:lpstr>species diversity </vt:lpstr>
      <vt:lpstr>mummichogs!Print_Area</vt:lpstr>
      <vt:lpstr>'species diversity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Liz Duff</cp:lastModifiedBy>
  <cp:lastPrinted>2019-02-12T15:27:02Z</cp:lastPrinted>
  <dcterms:created xsi:type="dcterms:W3CDTF">1998-11-10T20:39:15Z</dcterms:created>
  <dcterms:modified xsi:type="dcterms:W3CDTF">2019-02-12T15:28:05Z</dcterms:modified>
</cp:coreProperties>
</file>