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Minnow Data\"/>
    </mc:Choice>
  </mc:AlternateContent>
  <bookViews>
    <workbookView xWindow="-15" yWindow="-15" windowWidth="11955" windowHeight="3795"/>
  </bookViews>
  <sheets>
    <sheet name=" data  " sheetId="1" r:id="rId1"/>
    <sheet name=" data no zero" sheetId="10" r:id="rId2"/>
    <sheet name="pivot chart" sheetId="9" r:id="rId3"/>
    <sheet name="mummichog" sheetId="8" r:id="rId4"/>
    <sheet name="species diversity" sheetId="7" r:id="rId5"/>
  </sheets>
  <calcPr calcId="152511" calcMode="manual"/>
  <pivotCaches>
    <pivotCache cacheId="16" r:id="rId6"/>
    <pivotCache cacheId="17" r:id="rId7"/>
  </pivotCaches>
</workbook>
</file>

<file path=xl/calcChain.xml><?xml version="1.0" encoding="utf-8"?>
<calcChain xmlns="http://schemas.openxmlformats.org/spreadsheetml/2006/main">
  <c r="J85" i="9" l="1"/>
  <c r="K85" i="9"/>
  <c r="J86" i="9"/>
  <c r="K86" i="9"/>
  <c r="J76" i="9"/>
  <c r="K76" i="9"/>
  <c r="J77" i="9"/>
  <c r="O77" i="9" s="1"/>
  <c r="K77" i="9"/>
  <c r="J78" i="9"/>
  <c r="K78" i="9"/>
  <c r="J79" i="9"/>
  <c r="O79" i="9" s="1"/>
  <c r="K79" i="9"/>
  <c r="N79" i="9" s="1"/>
  <c r="J80" i="9"/>
  <c r="K80" i="9"/>
  <c r="J81" i="9"/>
  <c r="O81" i="9" s="1"/>
  <c r="K81" i="9"/>
  <c r="N81" i="9" s="1"/>
  <c r="J82" i="9"/>
  <c r="K82" i="9"/>
  <c r="J83" i="9"/>
  <c r="O83" i="9" s="1"/>
  <c r="K83" i="9"/>
  <c r="N83" i="9" s="1"/>
  <c r="J84" i="9"/>
  <c r="K84" i="9"/>
  <c r="H27" i="9"/>
  <c r="H34" i="9" s="1"/>
  <c r="V61" i="1"/>
  <c r="T61" i="1"/>
  <c r="V60" i="1"/>
  <c r="T60" i="1"/>
  <c r="V61" i="10"/>
  <c r="V60" i="10"/>
  <c r="T61" i="10"/>
  <c r="T60" i="10"/>
  <c r="O82" i="9" l="1"/>
  <c r="O78" i="9"/>
  <c r="N84" i="9"/>
  <c r="N82" i="9"/>
  <c r="N80" i="9"/>
  <c r="N78" i="9"/>
  <c r="N76" i="9"/>
  <c r="N85" i="9"/>
  <c r="O84" i="9"/>
  <c r="O76" i="9"/>
  <c r="O80" i="9"/>
  <c r="O85" i="9"/>
  <c r="H39" i="9"/>
  <c r="H38" i="9"/>
  <c r="V59" i="10"/>
  <c r="T59" i="10"/>
  <c r="V58" i="10"/>
  <c r="T58" i="10"/>
  <c r="V59" i="1"/>
  <c r="V58" i="1"/>
  <c r="T59" i="1"/>
  <c r="T58" i="1"/>
  <c r="T57" i="1"/>
  <c r="T56" i="1"/>
  <c r="T55" i="1"/>
  <c r="V57" i="1" l="1"/>
  <c r="V56" i="1"/>
  <c r="V57" i="10"/>
  <c r="V56" i="10"/>
  <c r="T54" i="1" l="1"/>
  <c r="V55" i="10"/>
  <c r="V54" i="10"/>
  <c r="V55" i="1"/>
  <c r="V54" i="1"/>
  <c r="K3" i="1"/>
  <c r="T51" i="10"/>
  <c r="V50" i="10"/>
  <c r="T50" i="10"/>
  <c r="V50" i="1"/>
  <c r="T51" i="1"/>
  <c r="T50" i="1"/>
  <c r="T49" i="1"/>
  <c r="T48" i="1"/>
  <c r="V49" i="1"/>
  <c r="V49" i="10"/>
  <c r="V30" i="10"/>
  <c r="T30" i="10"/>
  <c r="T29" i="10"/>
  <c r="T28" i="10"/>
  <c r="V27" i="10"/>
  <c r="T27" i="10"/>
  <c r="V30" i="1"/>
  <c r="V27" i="1"/>
  <c r="T30" i="1"/>
  <c r="T29" i="1"/>
  <c r="T28" i="1"/>
  <c r="T27" i="1"/>
  <c r="X47" i="10"/>
  <c r="V47" i="10"/>
  <c r="T47" i="10"/>
  <c r="V46" i="10"/>
  <c r="T46" i="10"/>
  <c r="V45" i="10"/>
  <c r="T45" i="10"/>
  <c r="V44" i="10"/>
  <c r="T44" i="10"/>
  <c r="X47" i="1"/>
  <c r="V47" i="1"/>
  <c r="V46" i="1"/>
  <c r="T47" i="1"/>
  <c r="T46" i="1"/>
  <c r="V45" i="1"/>
  <c r="V44" i="1"/>
  <c r="T44" i="1"/>
  <c r="T45" i="1"/>
  <c r="H56" i="9"/>
  <c r="H57" i="9"/>
  <c r="H58" i="9"/>
  <c r="I57" i="9"/>
  <c r="I58" i="9"/>
  <c r="I59" i="9"/>
  <c r="T43" i="10"/>
  <c r="T42" i="10"/>
  <c r="V43" i="1"/>
  <c r="T43" i="1"/>
  <c r="T42" i="1"/>
  <c r="W43" i="10"/>
  <c r="T41" i="10"/>
  <c r="V40" i="10"/>
  <c r="T40" i="10"/>
  <c r="V40" i="1"/>
  <c r="T40" i="1"/>
  <c r="T41" i="1"/>
  <c r="T39" i="10"/>
  <c r="T38" i="10"/>
  <c r="T37" i="10"/>
  <c r="T36" i="10"/>
  <c r="T39" i="1"/>
  <c r="T38" i="1"/>
  <c r="T37" i="1"/>
  <c r="T36" i="1"/>
  <c r="I53" i="9"/>
  <c r="I54" i="9"/>
  <c r="H52" i="9"/>
  <c r="H53" i="9"/>
  <c r="V34" i="10"/>
  <c r="V33" i="10"/>
  <c r="V32" i="10"/>
  <c r="V34" i="1"/>
  <c r="V33" i="1"/>
  <c r="V32" i="1"/>
  <c r="F3" i="9"/>
  <c r="G3" i="9"/>
  <c r="H3" i="9"/>
  <c r="I3" i="9"/>
  <c r="G4" i="9"/>
  <c r="H4" i="9"/>
  <c r="I4" i="9"/>
  <c r="F5" i="9"/>
  <c r="G5" i="9"/>
  <c r="H5" i="9"/>
  <c r="I5" i="9"/>
  <c r="F12" i="9"/>
  <c r="G12" i="9"/>
  <c r="H12" i="9"/>
  <c r="I12" i="9"/>
  <c r="G13" i="9"/>
  <c r="H13" i="9"/>
  <c r="I13" i="9"/>
  <c r="F14" i="9"/>
  <c r="G14" i="9"/>
  <c r="H14" i="9"/>
  <c r="I14" i="9"/>
  <c r="H33" i="9" l="1"/>
  <c r="H32" i="9"/>
  <c r="H35" i="9"/>
  <c r="H36" i="9"/>
  <c r="H37" i="9"/>
  <c r="H31" i="9"/>
</calcChain>
</file>

<file path=xl/sharedStrings.xml><?xml version="1.0" encoding="utf-8"?>
<sst xmlns="http://schemas.openxmlformats.org/spreadsheetml/2006/main" count="527" uniqueCount="80">
  <si>
    <r>
      <t xml:space="preserve">Location: </t>
    </r>
    <r>
      <rPr>
        <sz val="10"/>
        <rFont val="Arial"/>
        <family val="2"/>
      </rPr>
      <t>Rockport</t>
    </r>
  </si>
  <si>
    <t xml:space="preserve">Data Collected By: </t>
  </si>
  <si>
    <t>Traps 1 and 2 and 2.5  are downstream of the culvert</t>
  </si>
  <si>
    <t>Traps 3 and 4 are upstream of a culvert.</t>
  </si>
  <si>
    <t xml:space="preserve">Are there  more fish upstream or downstream of a tidal restriction?  More species upstream or down?  Bigger fish upstream or down? </t>
  </si>
  <si>
    <t>Total of each species:</t>
  </si>
  <si>
    <t>Average volume in ml</t>
  </si>
  <si>
    <t>Stickleback</t>
  </si>
  <si>
    <t>Date</t>
  </si>
  <si>
    <t>Trap #</t>
  </si>
  <si>
    <t>Amnt time</t>
  </si>
  <si>
    <t>Area</t>
  </si>
  <si>
    <t>Mummichog</t>
  </si>
  <si>
    <t xml:space="preserve"> 4spined stickleback</t>
  </si>
  <si>
    <t>3 spined stickleback</t>
  </si>
  <si>
    <t>9 spined stickleback</t>
  </si>
  <si>
    <t>? Stickleback</t>
  </si>
  <si>
    <t>Silverside</t>
  </si>
  <si>
    <t>smelt</t>
  </si>
  <si>
    <t>Shrimp</t>
  </si>
  <si>
    <t>Mystery</t>
  </si>
  <si>
    <t xml:space="preserve">Total
Number of  org.  </t>
  </si>
  <si>
    <t>Total number of species</t>
  </si>
  <si>
    <t>Comments</t>
  </si>
  <si>
    <t>down</t>
  </si>
  <si>
    <t>155???</t>
  </si>
  <si>
    <t>P</t>
  </si>
  <si>
    <t>up</t>
  </si>
  <si>
    <t>20??</t>
  </si>
  <si>
    <t>p</t>
  </si>
  <si>
    <t>19?</t>
  </si>
  <si>
    <t xml:space="preserve"> p</t>
  </si>
  <si>
    <t>River</t>
  </si>
  <si>
    <t>Panne</t>
  </si>
  <si>
    <t>Down</t>
  </si>
  <si>
    <t>overnight</t>
  </si>
  <si>
    <t>Volumes?</t>
  </si>
  <si>
    <t>Vol. Mummichog</t>
  </si>
  <si>
    <t>Vol. Eel</t>
  </si>
  <si>
    <t>Vol. Crab (Green)</t>
  </si>
  <si>
    <t>Season</t>
  </si>
  <si>
    <t>Treatment</t>
  </si>
  <si>
    <t>Spring</t>
  </si>
  <si>
    <t>Fall</t>
  </si>
  <si>
    <t>Culvert replaced fall 2003.  2004 is first year post restoration.</t>
  </si>
  <si>
    <t>Pre-Restoration</t>
  </si>
  <si>
    <t>Grand Total</t>
  </si>
  <si>
    <t>Total</t>
  </si>
  <si>
    <t>Average of Mummichog</t>
  </si>
  <si>
    <t xml:space="preserve"> </t>
  </si>
  <si>
    <t>Average of Vol. Mummichog</t>
  </si>
  <si>
    <t>Count of Mummichog</t>
  </si>
  <si>
    <t>Data</t>
  </si>
  <si>
    <t>Count of  4spined stickleback</t>
  </si>
  <si>
    <t>Count of 3 spined stickleback</t>
  </si>
  <si>
    <t>Count of 9 spined stickleback</t>
  </si>
  <si>
    <t>Count of Silverside</t>
  </si>
  <si>
    <t>Count of smelt</t>
  </si>
  <si>
    <t>Count of Area</t>
  </si>
  <si>
    <t xml:space="preserve"> 9 spined stickleback</t>
  </si>
  <si>
    <t>Up</t>
  </si>
  <si>
    <t>Post-Restoration</t>
  </si>
  <si>
    <t xml:space="preserve">Fall </t>
  </si>
  <si>
    <t>Total Mumm:</t>
  </si>
  <si>
    <t>Darter</t>
  </si>
  <si>
    <t>Asian Shore Crab</t>
  </si>
  <si>
    <t>Asian  Shore Crab</t>
  </si>
  <si>
    <t>Fall Total</t>
  </si>
  <si>
    <t>Count of Asian Shore Crab</t>
  </si>
  <si>
    <t>Green Crab</t>
  </si>
  <si>
    <t>American Eel</t>
  </si>
  <si>
    <t>1 eel was only half there.</t>
  </si>
  <si>
    <t>4 spined stickleback</t>
  </si>
  <si>
    <t>Count of American Eel</t>
  </si>
  <si>
    <t>Count of Green Crab</t>
  </si>
  <si>
    <t xml:space="preserve"> Green Crab</t>
  </si>
  <si>
    <t>Count of Season</t>
  </si>
  <si>
    <t>Data from 9/14/2018 not good. Traps were open overnight.</t>
  </si>
  <si>
    <t>Count of Shrimp</t>
  </si>
  <si>
    <t xml:space="preserve"> Shrimp (Grass)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</si>
</sst>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/>
      <right/>
      <top/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textRotation="90"/>
    </xf>
    <xf numFmtId="164" fontId="2" fillId="0" borderId="0" xfId="0" applyNumberFormat="1" applyFont="1"/>
    <xf numFmtId="14" fontId="1" fillId="0" borderId="0" xfId="0" applyNumberFormat="1" applyFont="1"/>
    <xf numFmtId="0" fontId="1" fillId="0" borderId="0" xfId="0" applyNumberFormat="1" applyFont="1"/>
    <xf numFmtId="0" fontId="3" fillId="0" borderId="0" xfId="0" applyFont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9" fontId="0" fillId="0" borderId="0" xfId="0" applyNumberFormat="1"/>
    <xf numFmtId="0" fontId="0" fillId="0" borderId="0" xfId="0" applyFont="1"/>
    <xf numFmtId="0" fontId="0" fillId="0" borderId="0" xfId="0" applyNumberFormat="1" applyFont="1"/>
    <xf numFmtId="0" fontId="0" fillId="0" borderId="0" xfId="0" applyBorder="1"/>
    <xf numFmtId="0" fontId="0" fillId="0" borderId="0" xfId="0" applyNumberFormat="1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0" xfId="0" applyNumberFormat="1"/>
    <xf numFmtId="0" fontId="0" fillId="0" borderId="3" xfId="0" applyFont="1" applyFill="1" applyBorder="1"/>
    <xf numFmtId="0" fontId="1" fillId="0" borderId="3" xfId="0" applyFont="1" applyBorder="1"/>
    <xf numFmtId="0" fontId="1" fillId="0" borderId="3" xfId="0" applyFont="1" applyFill="1" applyBorder="1"/>
    <xf numFmtId="0" fontId="0" fillId="0" borderId="4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9" xfId="0" applyNumberFormat="1" applyBorder="1"/>
    <xf numFmtId="0" fontId="0" fillId="0" borderId="13" xfId="0" applyBorder="1"/>
    <xf numFmtId="0" fontId="0" fillId="0" borderId="14" xfId="0" applyNumberFormat="1" applyBorder="1"/>
    <xf numFmtId="0" fontId="0" fillId="0" borderId="15" xfId="0" applyBorder="1"/>
    <xf numFmtId="0" fontId="0" fillId="0" borderId="16" xfId="0" applyNumberFormat="1" applyBorder="1"/>
    <xf numFmtId="0" fontId="0" fillId="0" borderId="4" xfId="0" applyNumberFormat="1" applyBorder="1"/>
    <xf numFmtId="0" fontId="0" fillId="0" borderId="8" xfId="0" applyNumberFormat="1" applyBorder="1"/>
    <xf numFmtId="0" fontId="0" fillId="0" borderId="15" xfId="0" applyNumberFormat="1" applyBorder="1"/>
    <xf numFmtId="0" fontId="0" fillId="0" borderId="17" xfId="0" applyNumberFormat="1" applyBorder="1"/>
    <xf numFmtId="0" fontId="0" fillId="0" borderId="13" xfId="0" applyNumberFormat="1" applyBorder="1"/>
    <xf numFmtId="0" fontId="0" fillId="0" borderId="18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Rockport, MA Average # of Mummichogs trapped vs. Season</a:t>
            </a:r>
          </a:p>
        </c:rich>
      </c:tx>
      <c:layout>
        <c:manualLayout>
          <c:xMode val="edge"/>
          <c:yMode val="edge"/>
          <c:x val="0.11608967629046356"/>
          <c:y val="3.80228168690069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59674134419564E-2"/>
          <c:y val="0.32699619771863192"/>
          <c:w val="0.7657841140529531"/>
          <c:h val="0.410646387832700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chart'!$F$5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chart'!$G$4:$H$4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'pivot chart'!$G$5:$H$5</c:f>
              <c:numCache>
                <c:formatCode>General</c:formatCode>
                <c:ptCount val="2"/>
                <c:pt idx="0">
                  <c:v>64.775000000000006</c:v>
                </c:pt>
                <c:pt idx="1">
                  <c:v>34.357142857142854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522096"/>
        <c:axId val="423522488"/>
      </c:barChart>
      <c:catAx>
        <c:axId val="42352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</a:t>
                </a:r>
              </a:p>
            </c:rich>
          </c:tx>
          <c:layout>
            <c:manualLayout>
              <c:xMode val="edge"/>
              <c:yMode val="edge"/>
              <c:x val="0.42973512685914267"/>
              <c:y val="0.85551337955265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352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522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35220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Seaview Street, Rockport, MA Average Volume of Mummichogs vs. season</a:t>
            </a:r>
          </a:p>
        </c:rich>
      </c:tx>
      <c:layout>
        <c:manualLayout>
          <c:xMode val="edge"/>
          <c:yMode val="edge"/>
          <c:x val="0.11201622524457169"/>
          <c:y val="7.62809194305257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52953156822845"/>
          <c:y val="0.32699619771863192"/>
          <c:w val="0.83095723014256662"/>
          <c:h val="0.410646387832700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chart'!$F$14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chart'!$G$13:$H$13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'pivot chart'!$G$14:$H$14</c:f>
              <c:numCache>
                <c:formatCode>General</c:formatCode>
                <c:ptCount val="2"/>
                <c:pt idx="0">
                  <c:v>2.9331604764499617</c:v>
                </c:pt>
                <c:pt idx="1">
                  <c:v>2.2639999999999998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521704"/>
        <c:axId val="369431968"/>
      </c:barChart>
      <c:catAx>
        <c:axId val="42352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</a:t>
                </a:r>
              </a:p>
            </c:rich>
          </c:tx>
          <c:layout>
            <c:manualLayout>
              <c:xMode val="edge"/>
              <c:yMode val="edge"/>
              <c:x val="0.50509164660202699"/>
              <c:y val="0.855513401733874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94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43196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Volume (ml)</a:t>
                </a:r>
              </a:p>
            </c:rich>
          </c:tx>
          <c:layout>
            <c:manualLayout>
              <c:xMode val="edge"/>
              <c:yMode val="edge"/>
              <c:x val="2.195802080481357E-3"/>
              <c:y val="0.38022763283621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35217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# of Mummichogs,</a:t>
            </a:r>
            <a:r>
              <a:rPr lang="en-US" baseline="0"/>
              <a:t> Rockport, MA Pre and Post Restoration</a:t>
            </a:r>
            <a:endParaRPr lang="en-US"/>
          </a:p>
        </c:rich>
      </c:tx>
      <c:layout>
        <c:manualLayout>
          <c:xMode val="edge"/>
          <c:yMode val="edge"/>
          <c:x val="8.2918170526366602E-2"/>
          <c:y val="3.317974276555341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chart'!$G$57</c:f>
              <c:strCache>
                <c:ptCount val="1"/>
                <c:pt idx="0">
                  <c:v>down</c:v>
                </c:pt>
              </c:strCache>
            </c:strRef>
          </c:tx>
          <c:invertIfNegative val="0"/>
          <c:cat>
            <c:strRef>
              <c:f>'pivot chart'!$H$57:$I$57</c:f>
              <c:strCache>
                <c:ptCount val="2"/>
                <c:pt idx="0">
                  <c:v>235</c:v>
                </c:pt>
                <c:pt idx="1">
                  <c:v>Post-Restoration</c:v>
                </c:pt>
              </c:strCache>
            </c:strRef>
          </c:cat>
          <c:val>
            <c:numRef>
              <c:f>'pivot chart'!$H$58:$I$58</c:f>
              <c:numCache>
                <c:formatCode>General</c:formatCode>
                <c:ptCount val="2"/>
                <c:pt idx="0">
                  <c:v>241</c:v>
                </c:pt>
                <c:pt idx="1">
                  <c:v>53.647058823529413</c:v>
                </c:pt>
              </c:numCache>
            </c:numRef>
          </c:val>
        </c:ser>
        <c:ser>
          <c:idx val="1"/>
          <c:order val="1"/>
          <c:tx>
            <c:strRef>
              <c:f>'pivot chart'!$G$58</c:f>
              <c:strCache>
                <c:ptCount val="1"/>
                <c:pt idx="0">
                  <c:v>up</c:v>
                </c:pt>
              </c:strCache>
            </c:strRef>
          </c:tx>
          <c:invertIfNegative val="0"/>
          <c:cat>
            <c:strRef>
              <c:f>'pivot chart'!$H$57:$I$57</c:f>
              <c:strCache>
                <c:ptCount val="2"/>
                <c:pt idx="0">
                  <c:v>235</c:v>
                </c:pt>
                <c:pt idx="1">
                  <c:v>Post-Restoration</c:v>
                </c:pt>
              </c:strCache>
            </c:strRef>
          </c:cat>
          <c:val>
            <c:numRef>
              <c:f>'pivot chart'!$H$59:$I$59</c:f>
              <c:numCache>
                <c:formatCode>General</c:formatCode>
                <c:ptCount val="2"/>
                <c:pt idx="1">
                  <c:v>44.529411764705884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9432752"/>
        <c:axId val="369433144"/>
      </c:barChart>
      <c:catAx>
        <c:axId val="36943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9433144"/>
        <c:crosses val="autoZero"/>
        <c:auto val="1"/>
        <c:lblAlgn val="ctr"/>
        <c:lblOffset val="100"/>
        <c:noMultiLvlLbl val="0"/>
      </c:catAx>
      <c:valAx>
        <c:axId val="36943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432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Seaview Street, Rockport Percent Frequency of Different Species 1998-2018</a:t>
            </a:r>
          </a:p>
        </c:rich>
      </c:tx>
      <c:layout>
        <c:manualLayout>
          <c:xMode val="edge"/>
          <c:yMode val="edge"/>
          <c:x val="0.1283095723014257"/>
          <c:y val="3.802274715660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9959266802446"/>
          <c:y val="0.22499261362821452"/>
          <c:w val="0.84928716904276813"/>
          <c:h val="0.406186193938873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chart'!$G$31:$G$39</c:f>
              <c:strCache>
                <c:ptCount val="9"/>
                <c:pt idx="0">
                  <c:v>Mummichog</c:v>
                </c:pt>
                <c:pt idx="1">
                  <c:v>Asian Shore Crab</c:v>
                </c:pt>
                <c:pt idx="2">
                  <c:v> Green Crab</c:v>
                </c:pt>
                <c:pt idx="3">
                  <c:v>4 spined stickleback</c:v>
                </c:pt>
                <c:pt idx="4">
                  <c:v>3 spined stickleback</c:v>
                </c:pt>
                <c:pt idx="5">
                  <c:v> 9 spined stickleback</c:v>
                </c:pt>
                <c:pt idx="6">
                  <c:v>Silverside</c:v>
                </c:pt>
                <c:pt idx="7">
                  <c:v>smelt</c:v>
                </c:pt>
                <c:pt idx="8">
                  <c:v>American Eel</c:v>
                </c:pt>
              </c:strCache>
            </c:strRef>
          </c:cat>
          <c:val>
            <c:numRef>
              <c:f>'pivot chart'!$H$31:$H$39</c:f>
              <c:numCache>
                <c:formatCode>0%</c:formatCode>
                <c:ptCount val="9"/>
                <c:pt idx="0">
                  <c:v>0.92592592592592593</c:v>
                </c:pt>
                <c:pt idx="1">
                  <c:v>1.8518518518518517E-2</c:v>
                </c:pt>
                <c:pt idx="2">
                  <c:v>0.16666666666666666</c:v>
                </c:pt>
                <c:pt idx="3">
                  <c:v>5.5555555555555552E-2</c:v>
                </c:pt>
                <c:pt idx="4">
                  <c:v>5.5555555555555552E-2</c:v>
                </c:pt>
                <c:pt idx="5">
                  <c:v>9.2592592592592587E-2</c:v>
                </c:pt>
                <c:pt idx="6">
                  <c:v>1.8518518518518517E-2</c:v>
                </c:pt>
                <c:pt idx="7">
                  <c:v>1.8518518518518517E-2</c:v>
                </c:pt>
                <c:pt idx="8">
                  <c:v>5.5555555555555552E-2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085856"/>
        <c:axId val="427086248"/>
      </c:barChart>
      <c:catAx>
        <c:axId val="4270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70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862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70858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Seaview Street, Rockport Percent Frequency of Different Species 1998-2018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chart'!$N$75</c:f>
              <c:strCache>
                <c:ptCount val="1"/>
                <c:pt idx="0">
                  <c:v>Pre-Restoration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chart'!$M$76:$M$85</c:f>
              <c:strCache>
                <c:ptCount val="10"/>
                <c:pt idx="0">
                  <c:v>Mummichog</c:v>
                </c:pt>
                <c:pt idx="1">
                  <c:v>Asian Shore Crab</c:v>
                </c:pt>
                <c:pt idx="2">
                  <c:v> Green Crab</c:v>
                </c:pt>
                <c:pt idx="3">
                  <c:v>4 spined stickleback</c:v>
                </c:pt>
                <c:pt idx="4">
                  <c:v>3 spined stickleback</c:v>
                </c:pt>
                <c:pt idx="5">
                  <c:v> 9 spined stickleback</c:v>
                </c:pt>
                <c:pt idx="6">
                  <c:v>Silverside</c:v>
                </c:pt>
                <c:pt idx="7">
                  <c:v>smelt</c:v>
                </c:pt>
                <c:pt idx="8">
                  <c:v>American Eel</c:v>
                </c:pt>
                <c:pt idx="9">
                  <c:v>Shrimp</c:v>
                </c:pt>
              </c:strCache>
            </c:strRef>
          </c:cat>
          <c:val>
            <c:numRef>
              <c:f>'pivot chart'!$N$76:$N$85</c:f>
              <c:numCache>
                <c:formatCode>0%</c:formatCode>
                <c:ptCount val="10"/>
                <c:pt idx="0">
                  <c:v>0.78947368421052633</c:v>
                </c:pt>
                <c:pt idx="2">
                  <c:v>5.2631578947368418E-2</c:v>
                </c:pt>
                <c:pt idx="3">
                  <c:v>0.10526315789473684</c:v>
                </c:pt>
                <c:pt idx="4">
                  <c:v>0.15789473684210525</c:v>
                </c:pt>
                <c:pt idx="5">
                  <c:v>0.26315789473684209</c:v>
                </c:pt>
                <c:pt idx="6">
                  <c:v>5.2631578947368418E-2</c:v>
                </c:pt>
                <c:pt idx="7">
                  <c:v>5.2631578947368418E-2</c:v>
                </c:pt>
                <c:pt idx="8">
                  <c:v>0.10526315789473684</c:v>
                </c:pt>
                <c:pt idx="9" formatCode="General">
                  <c:v>0</c:v>
                </c:pt>
              </c:numCache>
            </c:numRef>
          </c:val>
        </c:ser>
        <c:ser>
          <c:idx val="1"/>
          <c:order val="1"/>
          <c:tx>
            <c:strRef>
              <c:f>'pivot chart'!$O$75</c:f>
              <c:strCache>
                <c:ptCount val="1"/>
                <c:pt idx="0">
                  <c:v>Post-Restoration</c:v>
                </c:pt>
              </c:strCache>
            </c:strRef>
          </c:tx>
          <c:invertIfNegative val="0"/>
          <c:cat>
            <c:strRef>
              <c:f>'pivot chart'!$M$76:$M$85</c:f>
              <c:strCache>
                <c:ptCount val="10"/>
                <c:pt idx="0">
                  <c:v>Mummichog</c:v>
                </c:pt>
                <c:pt idx="1">
                  <c:v>Asian Shore Crab</c:v>
                </c:pt>
                <c:pt idx="2">
                  <c:v> Green Crab</c:v>
                </c:pt>
                <c:pt idx="3">
                  <c:v>4 spined stickleback</c:v>
                </c:pt>
                <c:pt idx="4">
                  <c:v>3 spined stickleback</c:v>
                </c:pt>
                <c:pt idx="5">
                  <c:v> 9 spined stickleback</c:v>
                </c:pt>
                <c:pt idx="6">
                  <c:v>Silverside</c:v>
                </c:pt>
                <c:pt idx="7">
                  <c:v>smelt</c:v>
                </c:pt>
                <c:pt idx="8">
                  <c:v>American Eel</c:v>
                </c:pt>
                <c:pt idx="9">
                  <c:v>Shrimp</c:v>
                </c:pt>
              </c:strCache>
            </c:strRef>
          </c:cat>
          <c:val>
            <c:numRef>
              <c:f>'pivot chart'!$O$76:$O$85</c:f>
              <c:numCache>
                <c:formatCode>0%</c:formatCode>
                <c:ptCount val="10"/>
                <c:pt idx="0">
                  <c:v>1</c:v>
                </c:pt>
                <c:pt idx="1">
                  <c:v>2.8571428571428571E-2</c:v>
                </c:pt>
                <c:pt idx="2">
                  <c:v>0.22857142857142856</c:v>
                </c:pt>
                <c:pt idx="3">
                  <c:v>2.8571428571428571E-2</c:v>
                </c:pt>
                <c:pt idx="4">
                  <c:v>8.5714285714285715E-2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2.8571428571428571E-2</c:v>
                </c:pt>
                <c:pt idx="9">
                  <c:v>2.8571428571428571E-2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087032"/>
        <c:axId val="427087424"/>
      </c:barChart>
      <c:catAx>
        <c:axId val="42708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70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874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7087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489347</xdr:colOff>
      <xdr:row>0</xdr:row>
      <xdr:rowOff>49610</xdr:rowOff>
    </xdr:from>
    <xdr:to>
      <xdr:col>6</xdr:col>
      <xdr:colOff>422672</xdr:colOff>
      <xdr:row>14</xdr:row>
      <xdr:rowOff>68660</xdr:rowOff>
    </xdr:to>
    <xdr:graphicFrame macro="">
      <xdr:nvGraphicFramePr>
        <xdr:cNvPr id="20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483394</xdr:colOff>
      <xdr:row>34</xdr:row>
      <xdr:rowOff>152798</xdr:rowOff>
    </xdr:from>
    <xdr:to>
      <xdr:col>6</xdr:col>
      <xdr:colOff>546894</xdr:colOff>
      <xdr:row>50</xdr:row>
      <xdr:rowOff>46434</xdr:rowOff>
    </xdr:to>
    <xdr:graphicFrame macro="">
      <xdr:nvGraphicFramePr>
        <xdr:cNvPr id="20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559197</xdr:colOff>
      <xdr:row>15</xdr:row>
      <xdr:rowOff>132557</xdr:rowOff>
    </xdr:from>
    <xdr:to>
      <xdr:col>6</xdr:col>
      <xdr:colOff>549673</xdr:colOff>
      <xdr:row>33</xdr:row>
      <xdr:rowOff>37307</xdr:rowOff>
    </xdr:to>
    <xdr:graphicFrame macro="">
      <xdr:nvGraphicFramePr>
        <xdr:cNvPr id="2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111061</xdr:colOff>
      <xdr:row>0</xdr:row>
      <xdr:rowOff>0</xdr:rowOff>
    </xdr:from>
    <xdr:to>
      <xdr:col>7</xdr:col>
      <xdr:colOff>520636</xdr:colOff>
      <xdr:row>21</xdr:row>
      <xdr:rowOff>85725</xdr:rowOff>
    </xdr:to>
    <xdr:graphicFrame macro="">
      <xdr:nvGraphicFramePr>
        <xdr:cNvPr id="309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94786</xdr:colOff>
      <xdr:row>22</xdr:row>
      <xdr:rowOff>84736</xdr:rowOff>
    </xdr:from>
    <xdr:to>
      <xdr:col>7</xdr:col>
      <xdr:colOff>504361</xdr:colOff>
      <xdr:row>44</xdr:row>
      <xdr:rowOff>9650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0.71794</cdr:x>
      <cdr:y>0.12616</cdr:y>
    </cdr:from>
    <cdr:to>
      <cdr:x>0.99489</cdr:x>
      <cdr:y>0.34529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45656" y="452430"/>
          <a:ext cx="1290637" cy="785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1998-2003=</a:t>
          </a:r>
          <a:r>
            <a:rPr lang="en-US" sz="1100" baseline="0"/>
            <a:t> pre, </a:t>
          </a:r>
        </a:p>
        <a:p xmlns:a="http://schemas.openxmlformats.org/drawingml/2006/main">
          <a:r>
            <a:rPr lang="en-US" sz="1100" baseline="0"/>
            <a:t>2004-2017= post</a:t>
          </a:r>
          <a:endParaRPr lang="en-US" sz="11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465.46082615741" createdVersion="5" refreshedVersion="5" minRefreshableVersion="3" recordCount="54">
  <cacheSource type="worksheet">
    <worksheetSource ref="A7:X61" sheet=" data  "/>
  </cacheSource>
  <cacheFields count="24">
    <cacheField name="Date" numFmtId="14">
      <sharedItems containsSemiMixedTypes="0" containsNonDate="0" containsDate="1" containsString="0" minDate="1998-05-13T00:00:00" maxDate="2018-09-14T00:00:00"/>
    </cacheField>
    <cacheField name="Trap #" numFmtId="0">
      <sharedItems containsMixedTypes="1" containsNumber="1" minValue="1" maxValue="3"/>
    </cacheField>
    <cacheField name="Amnt time" numFmtId="0">
      <sharedItems containsMixedTypes="1" containsNumber="1" minValue="2" maxValue="25"/>
    </cacheField>
    <cacheField name="Treatment" numFmtId="0">
      <sharedItems count="2">
        <s v="Pre-Restoration"/>
        <s v="Post-Restoration"/>
      </sharedItems>
    </cacheField>
    <cacheField name="Season" numFmtId="0">
      <sharedItems count="2">
        <s v="Spring"/>
        <s v="Fall"/>
      </sharedItems>
    </cacheField>
    <cacheField name="Area" numFmtId="0">
      <sharedItems count="4">
        <s v="down"/>
        <s v="up"/>
        <s v="River"/>
        <s v="Panne"/>
      </sharedItems>
    </cacheField>
    <cacheField name="Mummichog" numFmtId="0">
      <sharedItems containsSemiMixedTypes="0" containsString="0" containsNumber="1" containsInteger="1" minValue="0" maxValue="268"/>
    </cacheField>
    <cacheField name=" 4spined stickleback" numFmtId="0">
      <sharedItems containsSemiMixedTypes="0" containsString="0" containsNumber="1" containsInteger="1" minValue="0" maxValue="3"/>
    </cacheField>
    <cacheField name="3 spined stickleback" numFmtId="0">
      <sharedItems containsSemiMixedTypes="0" containsString="0" containsNumber="1" containsInteger="1" minValue="0" maxValue="2"/>
    </cacheField>
    <cacheField name="9 spined stickleback" numFmtId="0">
      <sharedItems containsSemiMixedTypes="0" containsString="0" containsNumber="1" containsInteger="1" minValue="0" maxValue="9"/>
    </cacheField>
    <cacheField name="? Stickleback" numFmtId="0">
      <sharedItems containsSemiMixedTypes="0" containsString="0" containsNumber="1" containsInteger="1" minValue="0" maxValue="5"/>
    </cacheField>
    <cacheField name="Silverside" numFmtId="0">
      <sharedItems containsSemiMixedTypes="0" containsString="0" containsNumber="1" containsInteger="1" minValue="0" maxValue="1"/>
    </cacheField>
    <cacheField name="American Eel" numFmtId="0">
      <sharedItems containsString="0" containsBlank="1" containsNumber="1" containsInteger="1" minValue="0" maxValue="2"/>
    </cacheField>
    <cacheField name="smelt" numFmtId="0">
      <sharedItems containsSemiMixedTypes="0" containsString="0" containsNumber="1" containsInteger="1" minValue="0" maxValue="1"/>
    </cacheField>
    <cacheField name="Shrimp" numFmtId="0">
      <sharedItems containsSemiMixedTypes="0" containsString="0" containsNumber="1" containsInteger="1" minValue="0" maxValue="1"/>
    </cacheField>
    <cacheField name="Mystery" numFmtId="0">
      <sharedItems containsSemiMixedTypes="0" containsString="0" containsNumber="1" containsInteger="1" minValue="0" maxValue="1"/>
    </cacheField>
    <cacheField name="Green Crab" numFmtId="0">
      <sharedItems containsSemiMixedTypes="0" containsString="0" containsNumber="1" containsInteger="1" minValue="0" maxValue="2"/>
    </cacheField>
    <cacheField name="Asian  Shore Crab" numFmtId="0">
      <sharedItems containsSemiMixedTypes="0" containsString="0" containsNumber="1" containsInteger="1" minValue="0" maxValue="1"/>
    </cacheField>
    <cacheField name="Darter" numFmtId="0">
      <sharedItems containsSemiMixedTypes="0" containsString="0" containsNumber="1" containsInteger="1" minValue="0" maxValue="0"/>
    </cacheField>
    <cacheField name="Total_x000a_Number of  org.  " numFmtId="0">
      <sharedItems containsMixedTypes="1" containsNumber="1" containsInteger="1" minValue="0" maxValue="269"/>
    </cacheField>
    <cacheField name="Total number of species" numFmtId="0">
      <sharedItems containsString="0" containsBlank="1" containsNumber="1" containsInteger="1" minValue="0" maxValue="5"/>
    </cacheField>
    <cacheField name="Vol. Mummichog" numFmtId="0">
      <sharedItems containsBlank="1" containsMixedTypes="1" containsNumber="1" minValue="1" maxValue="23.6"/>
    </cacheField>
    <cacheField name="Vol. Eel" numFmtId="0">
      <sharedItems containsString="0" containsBlank="1" containsNumber="1" containsInteger="1" minValue="35" maxValue="50"/>
    </cacheField>
    <cacheField name="Vol. Crab (Green)" numFmtId="0">
      <sharedItems containsString="0" containsBlank="1" containsNumber="1" minValue="2.5" maxValue="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465.461027777776" createdVersion="5" refreshedVersion="5" minRefreshableVersion="3" recordCount="54">
  <cacheSource type="worksheet">
    <worksheetSource ref="A7:X61" sheet=" data no zero"/>
  </cacheSource>
  <cacheFields count="24">
    <cacheField name="Date" numFmtId="14">
      <sharedItems containsSemiMixedTypes="0" containsNonDate="0" containsDate="1" containsString="0" minDate="1998-05-13T00:00:00" maxDate="2018-09-14T00:00:00"/>
    </cacheField>
    <cacheField name="Trap #" numFmtId="0">
      <sharedItems containsMixedTypes="1" containsNumber="1" minValue="1" maxValue="3"/>
    </cacheField>
    <cacheField name="Amnt time" numFmtId="0">
      <sharedItems containsMixedTypes="1" containsNumber="1" minValue="2" maxValue="25"/>
    </cacheField>
    <cacheField name="Treatment" numFmtId="0">
      <sharedItems count="2">
        <s v="Pre-Restoration"/>
        <s v="Post-Restoration"/>
      </sharedItems>
    </cacheField>
    <cacheField name="Season" numFmtId="0">
      <sharedItems/>
    </cacheField>
    <cacheField name="Area" numFmtId="0">
      <sharedItems count="3">
        <s v="down"/>
        <s v="up"/>
        <s v="Panne"/>
      </sharedItems>
    </cacheField>
    <cacheField name="Mummichog" numFmtId="0">
      <sharedItems containsString="0" containsBlank="1" containsNumber="1" containsInteger="1" minValue="0" maxValue="268"/>
    </cacheField>
    <cacheField name=" 4spined stickleback" numFmtId="0">
      <sharedItems containsString="0" containsBlank="1" containsNumber="1" containsInteger="1" minValue="1" maxValue="3"/>
    </cacheField>
    <cacheField name="3 spined stickleback" numFmtId="0">
      <sharedItems containsString="0" containsBlank="1" containsNumber="1" containsInteger="1" minValue="1" maxValue="2"/>
    </cacheField>
    <cacheField name="9 spined stickleback" numFmtId="0">
      <sharedItems containsString="0" containsBlank="1" containsNumber="1" containsInteger="1" minValue="1" maxValue="9"/>
    </cacheField>
    <cacheField name="? Stickleback" numFmtId="0">
      <sharedItems containsString="0" containsBlank="1" containsNumber="1" containsInteger="1" minValue="1" maxValue="5"/>
    </cacheField>
    <cacheField name="Silverside" numFmtId="0">
      <sharedItems containsString="0" containsBlank="1" containsNumber="1" containsInteger="1" minValue="1" maxValue="1"/>
    </cacheField>
    <cacheField name="American Eel" numFmtId="0">
      <sharedItems containsString="0" containsBlank="1" containsNumber="1" containsInteger="1" minValue="1" maxValue="2"/>
    </cacheField>
    <cacheField name="smelt" numFmtId="0">
      <sharedItems containsString="0" containsBlank="1" containsNumber="1" containsInteger="1" minValue="1" maxValue="1"/>
    </cacheField>
    <cacheField name="Shrimp" numFmtId="0">
      <sharedItems containsString="0" containsBlank="1" containsNumber="1" containsInteger="1" minValue="1" maxValue="1" count="2">
        <m/>
        <n v="1"/>
      </sharedItems>
    </cacheField>
    <cacheField name="Mystery" numFmtId="0">
      <sharedItems containsString="0" containsBlank="1" containsNumber="1" containsInteger="1" minValue="1" maxValue="1"/>
    </cacheField>
    <cacheField name="Green Crab" numFmtId="0">
      <sharedItems containsString="0" containsBlank="1" containsNumber="1" containsInteger="1" minValue="1" maxValue="2"/>
    </cacheField>
    <cacheField name="Asian Shore Crab" numFmtId="0">
      <sharedItems containsString="0" containsBlank="1" containsNumber="1" containsInteger="1" minValue="1" maxValue="1"/>
    </cacheField>
    <cacheField name="Darter" numFmtId="0">
      <sharedItems containsNonDate="0" containsString="0" containsBlank="1"/>
    </cacheField>
    <cacheField name="Total_x000a_Number of  org.  " numFmtId="0">
      <sharedItems containsMixedTypes="1" containsNumber="1" containsInteger="1" minValue="0" maxValue="269"/>
    </cacheField>
    <cacheField name="Total number of species" numFmtId="0">
      <sharedItems containsString="0" containsBlank="1" containsNumber="1" containsInteger="1" minValue="0" maxValue="5"/>
    </cacheField>
    <cacheField name="Vol. Mummichog" numFmtId="0">
      <sharedItems containsBlank="1" containsMixedTypes="1" containsNumber="1" minValue="1" maxValue="23.6"/>
    </cacheField>
    <cacheField name="Vol. Eel" numFmtId="0">
      <sharedItems containsString="0" containsBlank="1" containsNumber="1" minValue="2.5892857142857144" maxValue="50"/>
    </cacheField>
    <cacheField name="Vol. Crab (Green)" numFmtId="0">
      <sharedItems containsString="0" containsBlank="1" containsNumber="1" minValue="2.5" maxValue="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d v="1998-05-13T00:00:00"/>
    <n v="1"/>
    <n v="22"/>
    <x v="0"/>
    <x v="0"/>
    <x v="0"/>
    <n v="0"/>
    <n v="0"/>
    <n v="0"/>
    <n v="0"/>
    <n v="2"/>
    <n v="0"/>
    <n v="0"/>
    <n v="0"/>
    <n v="0"/>
    <n v="0"/>
    <n v="0"/>
    <n v="0"/>
    <n v="0"/>
    <n v="2"/>
    <n v="1"/>
    <m/>
    <m/>
    <m/>
  </r>
  <r>
    <d v="1998-05-13T00:00:00"/>
    <n v="2"/>
    <n v="21.33"/>
    <x v="0"/>
    <x v="0"/>
    <x v="0"/>
    <n v="2"/>
    <n v="0"/>
    <n v="0"/>
    <n v="0"/>
    <n v="1"/>
    <n v="0"/>
    <n v="0"/>
    <n v="0"/>
    <n v="0"/>
    <n v="0"/>
    <n v="1"/>
    <n v="0"/>
    <n v="0"/>
    <n v="4"/>
    <n v="3"/>
    <m/>
    <m/>
    <m/>
  </r>
  <r>
    <d v="1998-05-13T00:00:00"/>
    <n v="2.5"/>
    <n v="14.5"/>
    <x v="0"/>
    <x v="0"/>
    <x v="0"/>
    <n v="0"/>
    <n v="0"/>
    <n v="0"/>
    <n v="0"/>
    <n v="0"/>
    <n v="0"/>
    <n v="0"/>
    <n v="0"/>
    <n v="0"/>
    <n v="0"/>
    <n v="0"/>
    <n v="0"/>
    <n v="0"/>
    <s v="155???"/>
    <n v="5"/>
    <s v="P"/>
    <m/>
    <m/>
  </r>
  <r>
    <d v="1998-05-13T00:00:00"/>
    <n v="3"/>
    <n v="14"/>
    <x v="0"/>
    <x v="0"/>
    <x v="1"/>
    <n v="0"/>
    <n v="0"/>
    <n v="0"/>
    <n v="0"/>
    <n v="0"/>
    <n v="0"/>
    <n v="0"/>
    <n v="0"/>
    <n v="0"/>
    <n v="0"/>
    <n v="0"/>
    <n v="0"/>
    <n v="0"/>
    <s v="20??"/>
    <n v="4"/>
    <s v="P"/>
    <m/>
    <m/>
  </r>
  <r>
    <d v="1998-05-14T00:00:00"/>
    <n v="1"/>
    <n v="19.5"/>
    <x v="0"/>
    <x v="0"/>
    <x v="0"/>
    <n v="22"/>
    <n v="0"/>
    <n v="0"/>
    <n v="0"/>
    <n v="0"/>
    <n v="0"/>
    <n v="0"/>
    <n v="0"/>
    <n v="0"/>
    <n v="0"/>
    <n v="0"/>
    <n v="0"/>
    <n v="0"/>
    <n v="22"/>
    <n v="1"/>
    <n v="2"/>
    <m/>
    <m/>
  </r>
  <r>
    <d v="1998-05-14T00:00:00"/>
    <n v="2"/>
    <n v="19.5"/>
    <x v="0"/>
    <x v="0"/>
    <x v="0"/>
    <n v="70"/>
    <n v="0"/>
    <n v="0"/>
    <n v="0"/>
    <n v="5"/>
    <n v="0"/>
    <n v="1"/>
    <n v="0"/>
    <n v="0"/>
    <n v="0"/>
    <n v="0"/>
    <n v="0"/>
    <n v="0"/>
    <n v="76"/>
    <n v="3"/>
    <n v="2.2000000000000002"/>
    <m/>
    <m/>
  </r>
  <r>
    <d v="1998-05-14T00:00:00"/>
    <n v="2.5"/>
    <n v="19.5"/>
    <x v="0"/>
    <x v="0"/>
    <x v="0"/>
    <n v="195"/>
    <n v="0"/>
    <n v="0"/>
    <n v="0"/>
    <n v="0"/>
    <n v="0"/>
    <n v="0"/>
    <n v="0"/>
    <n v="0"/>
    <n v="0"/>
    <n v="0"/>
    <n v="0"/>
    <n v="0"/>
    <n v="195"/>
    <n v="1"/>
    <n v="2.0499999999999998"/>
    <m/>
    <m/>
  </r>
  <r>
    <d v="1998-05-14T00:00:00"/>
    <n v="3"/>
    <n v="19.5"/>
    <x v="0"/>
    <x v="0"/>
    <x v="1"/>
    <n v="0"/>
    <n v="0"/>
    <n v="0"/>
    <n v="0"/>
    <n v="0"/>
    <n v="0"/>
    <n v="0"/>
    <n v="0"/>
    <n v="0"/>
    <n v="0"/>
    <n v="0"/>
    <n v="0"/>
    <n v="0"/>
    <s v="19?"/>
    <n v="3"/>
    <s v=" p"/>
    <m/>
    <m/>
  </r>
  <r>
    <d v="1998-11-04T00:00:00"/>
    <n v="2.5"/>
    <n v="24"/>
    <x v="0"/>
    <x v="1"/>
    <x v="0"/>
    <n v="202"/>
    <n v="0"/>
    <n v="0"/>
    <n v="0"/>
    <n v="0"/>
    <n v="0"/>
    <n v="0"/>
    <n v="0"/>
    <n v="0"/>
    <n v="0"/>
    <n v="0"/>
    <n v="0"/>
    <n v="0"/>
    <n v="202"/>
    <n v="1"/>
    <n v="2.83"/>
    <m/>
    <m/>
  </r>
  <r>
    <d v="1998-11-04T00:00:00"/>
    <n v="3"/>
    <n v="24"/>
    <x v="0"/>
    <x v="1"/>
    <x v="1"/>
    <n v="241"/>
    <n v="0"/>
    <n v="0"/>
    <n v="0"/>
    <n v="0"/>
    <n v="0"/>
    <n v="2"/>
    <n v="0"/>
    <n v="0"/>
    <n v="0"/>
    <n v="0"/>
    <n v="0"/>
    <n v="0"/>
    <n v="243"/>
    <n v="2"/>
    <n v="3.04"/>
    <m/>
    <m/>
  </r>
  <r>
    <d v="1999-11-08T00:00:00"/>
    <n v="2"/>
    <n v="25"/>
    <x v="0"/>
    <x v="1"/>
    <x v="0"/>
    <n v="268"/>
    <n v="0"/>
    <n v="0"/>
    <n v="0"/>
    <n v="0"/>
    <n v="1"/>
    <m/>
    <n v="0"/>
    <n v="0"/>
    <n v="0"/>
    <n v="0"/>
    <n v="0"/>
    <n v="0"/>
    <n v="269"/>
    <m/>
    <n v="1.7"/>
    <m/>
    <m/>
  </r>
  <r>
    <d v="2000-10-25T00:00:00"/>
    <s v="River"/>
    <n v="3"/>
    <x v="0"/>
    <x v="1"/>
    <x v="2"/>
    <n v="126"/>
    <n v="0"/>
    <n v="0"/>
    <n v="0"/>
    <n v="0"/>
    <n v="0"/>
    <n v="0"/>
    <n v="0"/>
    <n v="0"/>
    <n v="0"/>
    <n v="0"/>
    <n v="0"/>
    <n v="0"/>
    <n v="126"/>
    <n v="1"/>
    <n v="1.7"/>
    <m/>
    <m/>
  </r>
  <r>
    <d v="2000-10-25T00:00:00"/>
    <s v="Panne"/>
    <n v="3"/>
    <x v="0"/>
    <x v="1"/>
    <x v="3"/>
    <n v="54"/>
    <n v="0"/>
    <n v="0"/>
    <n v="0"/>
    <n v="0"/>
    <n v="0"/>
    <n v="0"/>
    <n v="0"/>
    <n v="0"/>
    <n v="0"/>
    <n v="0"/>
    <n v="0"/>
    <n v="0"/>
    <n v="54"/>
    <n v="1"/>
    <n v="1.4"/>
    <m/>
    <m/>
  </r>
  <r>
    <d v="2003-05-07T00:00:00"/>
    <n v="1"/>
    <n v="16.5"/>
    <x v="0"/>
    <x v="0"/>
    <x v="0"/>
    <n v="21"/>
    <n v="0"/>
    <n v="2"/>
    <n v="2"/>
    <n v="0"/>
    <n v="0"/>
    <n v="0"/>
    <n v="1"/>
    <n v="0"/>
    <n v="1"/>
    <n v="0"/>
    <n v="0"/>
    <n v="0"/>
    <n v="27"/>
    <n v="5"/>
    <n v="2.38"/>
    <m/>
    <m/>
  </r>
  <r>
    <d v="2003-05-07T00:00:00"/>
    <n v="3"/>
    <n v="16.5"/>
    <x v="0"/>
    <x v="0"/>
    <x v="1"/>
    <n v="13"/>
    <n v="0"/>
    <n v="0"/>
    <n v="1"/>
    <n v="0"/>
    <n v="0"/>
    <n v="0"/>
    <n v="0"/>
    <n v="0"/>
    <n v="0"/>
    <n v="0"/>
    <n v="0"/>
    <n v="0"/>
    <n v="14"/>
    <n v="2"/>
    <n v="2.69"/>
    <m/>
    <m/>
  </r>
  <r>
    <d v="2003-05-08T00:00:00"/>
    <n v="1"/>
    <s v="overnight"/>
    <x v="0"/>
    <x v="0"/>
    <x v="0"/>
    <n v="30"/>
    <n v="1"/>
    <n v="1"/>
    <n v="5"/>
    <n v="0"/>
    <n v="0"/>
    <n v="0"/>
    <n v="0"/>
    <n v="0"/>
    <n v="0"/>
    <n v="0"/>
    <n v="0"/>
    <n v="0"/>
    <n v="37"/>
    <n v="4"/>
    <m/>
    <m/>
    <m/>
  </r>
  <r>
    <d v="2003-05-08T00:00:00"/>
    <n v="3"/>
    <s v="overnight"/>
    <x v="0"/>
    <x v="0"/>
    <x v="1"/>
    <n v="9"/>
    <n v="0"/>
    <n v="0"/>
    <n v="0"/>
    <n v="0"/>
    <n v="0"/>
    <n v="0"/>
    <n v="0"/>
    <n v="0"/>
    <n v="0"/>
    <n v="0"/>
    <n v="0"/>
    <n v="0"/>
    <n v="9"/>
    <n v="1"/>
    <m/>
    <m/>
    <m/>
  </r>
  <r>
    <d v="2003-05-09T00:00:00"/>
    <n v="1"/>
    <s v="overnight"/>
    <x v="0"/>
    <x v="0"/>
    <x v="0"/>
    <n v="110"/>
    <n v="3"/>
    <n v="2"/>
    <n v="9"/>
    <n v="0"/>
    <n v="0"/>
    <n v="0"/>
    <n v="0"/>
    <n v="0"/>
    <n v="0"/>
    <n v="0"/>
    <n v="0"/>
    <n v="0"/>
    <n v="124"/>
    <n v="4"/>
    <m/>
    <m/>
    <m/>
  </r>
  <r>
    <d v="2003-05-09T00:00:00"/>
    <n v="3"/>
    <s v="overnight"/>
    <x v="0"/>
    <x v="0"/>
    <x v="1"/>
    <n v="9"/>
    <n v="0"/>
    <n v="0"/>
    <n v="1"/>
    <n v="0"/>
    <n v="0"/>
    <n v="0"/>
    <n v="0"/>
    <n v="0"/>
    <n v="0"/>
    <n v="0"/>
    <n v="0"/>
    <n v="0"/>
    <n v="10"/>
    <n v="2"/>
    <m/>
    <m/>
    <m/>
  </r>
  <r>
    <d v="2007-08-21T00:00:00"/>
    <n v="1"/>
    <n v="3"/>
    <x v="1"/>
    <x v="1"/>
    <x v="0"/>
    <n v="2"/>
    <n v="0"/>
    <n v="0"/>
    <n v="0"/>
    <n v="0"/>
    <n v="0"/>
    <n v="0"/>
    <n v="0"/>
    <n v="0"/>
    <n v="0"/>
    <n v="0"/>
    <n v="0"/>
    <n v="0"/>
    <n v="2"/>
    <n v="1"/>
    <n v="2.5"/>
    <m/>
    <m/>
  </r>
  <r>
    <d v="2007-08-21T00:00:00"/>
    <n v="2"/>
    <n v="14.5"/>
    <x v="1"/>
    <x v="1"/>
    <x v="0"/>
    <n v="0"/>
    <n v="0"/>
    <n v="0"/>
    <n v="0"/>
    <n v="0"/>
    <n v="0"/>
    <n v="0"/>
    <n v="0"/>
    <n v="0"/>
    <n v="0"/>
    <n v="0"/>
    <n v="0"/>
    <n v="0"/>
    <n v="0"/>
    <n v="0"/>
    <m/>
    <m/>
    <m/>
  </r>
  <r>
    <d v="2007-08-21T00:00:00"/>
    <n v="3"/>
    <n v="14.5"/>
    <x v="1"/>
    <x v="1"/>
    <x v="1"/>
    <n v="0"/>
    <n v="0"/>
    <n v="0"/>
    <n v="0"/>
    <n v="0"/>
    <n v="0"/>
    <n v="0"/>
    <n v="0"/>
    <n v="0"/>
    <n v="0"/>
    <n v="0"/>
    <n v="0"/>
    <n v="0"/>
    <n v="0"/>
    <n v="0"/>
    <m/>
    <m/>
    <m/>
  </r>
  <r>
    <d v="2007-08-21T00:00:00"/>
    <s v="Panne"/>
    <n v="2"/>
    <x v="1"/>
    <x v="1"/>
    <x v="3"/>
    <n v="31"/>
    <n v="0"/>
    <n v="0"/>
    <n v="0"/>
    <n v="0"/>
    <n v="0"/>
    <n v="0"/>
    <n v="0"/>
    <n v="0"/>
    <n v="0"/>
    <n v="0"/>
    <n v="0"/>
    <n v="0"/>
    <n v="31"/>
    <n v="1"/>
    <n v="1.6129032258064515"/>
    <m/>
    <m/>
  </r>
  <r>
    <d v="2010-09-14T00:00:00"/>
    <n v="3"/>
    <n v="16.5"/>
    <x v="1"/>
    <x v="1"/>
    <x v="1"/>
    <n v="83"/>
    <n v="1"/>
    <n v="0"/>
    <n v="0"/>
    <n v="0"/>
    <n v="0"/>
    <n v="0"/>
    <n v="0"/>
    <n v="0"/>
    <n v="0"/>
    <n v="0"/>
    <n v="0"/>
    <n v="0"/>
    <n v="84"/>
    <n v="2"/>
    <n v="3.8"/>
    <m/>
    <m/>
  </r>
  <r>
    <d v="2010-09-16T00:00:00"/>
    <n v="2"/>
    <n v="19.5"/>
    <x v="1"/>
    <x v="1"/>
    <x v="0"/>
    <n v="55"/>
    <n v="0"/>
    <n v="0"/>
    <n v="0"/>
    <n v="0"/>
    <n v="0"/>
    <n v="0"/>
    <n v="0"/>
    <n v="0"/>
    <n v="0"/>
    <n v="0"/>
    <n v="0"/>
    <n v="0"/>
    <n v="55"/>
    <n v="1"/>
    <n v="2.0909090909090908"/>
    <m/>
    <m/>
  </r>
  <r>
    <d v="2010-09-16T00:00:00"/>
    <n v="3"/>
    <n v="19.5"/>
    <x v="1"/>
    <x v="1"/>
    <x v="1"/>
    <n v="71"/>
    <n v="0"/>
    <n v="0"/>
    <n v="0"/>
    <n v="0"/>
    <n v="0"/>
    <n v="0"/>
    <n v="0"/>
    <n v="0"/>
    <n v="0"/>
    <n v="1"/>
    <n v="0"/>
    <n v="0"/>
    <n v="72"/>
    <n v="2"/>
    <n v="2.3943661971830985"/>
    <m/>
    <n v="15"/>
  </r>
  <r>
    <d v="2010-09-17T00:00:00"/>
    <n v="2"/>
    <n v="24"/>
    <x v="1"/>
    <x v="1"/>
    <x v="0"/>
    <n v="116"/>
    <n v="0"/>
    <n v="0"/>
    <n v="0"/>
    <n v="0"/>
    <n v="0"/>
    <n v="0"/>
    <n v="0"/>
    <n v="0"/>
    <n v="0"/>
    <n v="0"/>
    <n v="0"/>
    <n v="0"/>
    <n v="116"/>
    <n v="1"/>
    <n v="2.5862068965517242"/>
    <m/>
    <m/>
  </r>
  <r>
    <d v="2010-09-17T00:00:00"/>
    <n v="3"/>
    <n v="24"/>
    <x v="1"/>
    <x v="1"/>
    <x v="1"/>
    <n v="121"/>
    <n v="0"/>
    <n v="0"/>
    <n v="0"/>
    <n v="0"/>
    <n v="0"/>
    <n v="0"/>
    <n v="0"/>
    <n v="0"/>
    <n v="0"/>
    <n v="2"/>
    <n v="0"/>
    <n v="0"/>
    <n v="123"/>
    <n v="2"/>
    <m/>
    <m/>
    <m/>
  </r>
  <r>
    <d v="2011-09-21T00:00:00"/>
    <n v="2"/>
    <n v="18.5"/>
    <x v="1"/>
    <x v="1"/>
    <x v="0"/>
    <n v="117"/>
    <n v="0"/>
    <n v="0"/>
    <n v="0"/>
    <n v="0"/>
    <n v="0"/>
    <n v="0"/>
    <n v="0"/>
    <n v="0"/>
    <n v="0"/>
    <n v="0"/>
    <n v="0"/>
    <n v="0"/>
    <n v="117"/>
    <n v="2"/>
    <m/>
    <m/>
    <m/>
  </r>
  <r>
    <d v="2011-09-21T00:00:00"/>
    <n v="3"/>
    <n v="18.5"/>
    <x v="1"/>
    <x v="1"/>
    <x v="1"/>
    <n v="26"/>
    <n v="0"/>
    <n v="0"/>
    <n v="0"/>
    <n v="0"/>
    <n v="0"/>
    <n v="0"/>
    <n v="0"/>
    <n v="0"/>
    <n v="0"/>
    <n v="0"/>
    <n v="0"/>
    <n v="0"/>
    <n v="26"/>
    <n v="1"/>
    <m/>
    <m/>
    <m/>
  </r>
  <r>
    <d v="2011-09-22T00:00:00"/>
    <n v="2"/>
    <n v="20"/>
    <x v="1"/>
    <x v="1"/>
    <x v="0"/>
    <n v="126"/>
    <n v="0"/>
    <n v="0"/>
    <n v="0"/>
    <n v="0"/>
    <n v="0"/>
    <n v="0"/>
    <n v="0"/>
    <n v="0"/>
    <n v="0"/>
    <n v="0"/>
    <n v="0"/>
    <n v="0"/>
    <n v="126"/>
    <n v="1"/>
    <m/>
    <m/>
    <m/>
  </r>
  <r>
    <d v="2011-09-22T00:00:00"/>
    <n v="3"/>
    <n v="20"/>
    <x v="1"/>
    <x v="1"/>
    <x v="1"/>
    <n v="14"/>
    <n v="0"/>
    <n v="0"/>
    <n v="0"/>
    <n v="0"/>
    <n v="0"/>
    <n v="0"/>
    <n v="0"/>
    <n v="0"/>
    <n v="0"/>
    <n v="0"/>
    <n v="0"/>
    <n v="0"/>
    <n v="14"/>
    <n v="1"/>
    <m/>
    <m/>
    <m/>
  </r>
  <r>
    <d v="2012-09-25T00:00:00"/>
    <n v="2"/>
    <n v="17.75"/>
    <x v="1"/>
    <x v="1"/>
    <x v="0"/>
    <n v="17"/>
    <n v="0"/>
    <n v="0"/>
    <n v="0"/>
    <n v="0"/>
    <n v="0"/>
    <n v="0"/>
    <n v="0"/>
    <n v="0"/>
    <n v="0"/>
    <n v="0"/>
    <n v="0"/>
    <n v="0"/>
    <n v="17"/>
    <n v="1"/>
    <n v="1.7647058823529411"/>
    <m/>
    <m/>
  </r>
  <r>
    <d v="2012-09-25T00:00:00"/>
    <n v="3"/>
    <n v="17.75"/>
    <x v="1"/>
    <x v="1"/>
    <x v="1"/>
    <n v="61"/>
    <n v="0"/>
    <n v="0"/>
    <n v="0"/>
    <n v="0"/>
    <n v="0"/>
    <n v="0"/>
    <n v="0"/>
    <n v="0"/>
    <n v="0"/>
    <n v="0"/>
    <n v="0"/>
    <n v="0"/>
    <n v="61"/>
    <n v="1"/>
    <m/>
    <m/>
    <m/>
  </r>
  <r>
    <d v="2012-09-26T00:00:00"/>
    <n v="2"/>
    <n v="20.75"/>
    <x v="1"/>
    <x v="1"/>
    <x v="0"/>
    <n v="11"/>
    <n v="0"/>
    <n v="0"/>
    <n v="0"/>
    <n v="0"/>
    <n v="0"/>
    <n v="0"/>
    <n v="0"/>
    <n v="0"/>
    <n v="0"/>
    <n v="0"/>
    <n v="0"/>
    <n v="0"/>
    <n v="11"/>
    <n v="1"/>
    <m/>
    <m/>
    <m/>
  </r>
  <r>
    <d v="2012-09-26T00:00:00"/>
    <n v="3"/>
    <n v="20.75"/>
    <x v="1"/>
    <x v="1"/>
    <x v="1"/>
    <n v="53"/>
    <n v="0"/>
    <n v="0"/>
    <n v="0"/>
    <n v="0"/>
    <n v="0"/>
    <n v="0"/>
    <n v="0"/>
    <n v="0"/>
    <n v="0"/>
    <n v="0"/>
    <n v="1"/>
    <n v="0"/>
    <n v="54"/>
    <n v="2"/>
    <n v="2.5892857142857144"/>
    <m/>
    <m/>
  </r>
  <r>
    <d v="2013-09-12T00:00:00"/>
    <n v="2"/>
    <n v="20"/>
    <x v="1"/>
    <x v="1"/>
    <x v="0"/>
    <n v="25"/>
    <n v="0"/>
    <n v="0"/>
    <n v="0"/>
    <n v="0"/>
    <n v="0"/>
    <n v="0"/>
    <n v="0"/>
    <n v="0"/>
    <n v="0"/>
    <n v="0"/>
    <n v="0"/>
    <n v="0"/>
    <n v="25"/>
    <n v="1"/>
    <n v="2.6"/>
    <m/>
    <m/>
  </r>
  <r>
    <d v="2013-09-12T00:00:00"/>
    <n v="3"/>
    <n v="20"/>
    <x v="1"/>
    <x v="1"/>
    <x v="1"/>
    <n v="76"/>
    <n v="0"/>
    <n v="0"/>
    <n v="0"/>
    <n v="0"/>
    <n v="0"/>
    <n v="0"/>
    <n v="0"/>
    <n v="0"/>
    <n v="0"/>
    <n v="0"/>
    <n v="0"/>
    <n v="0"/>
    <n v="76"/>
    <n v="1"/>
    <n v="1.9078947368421053"/>
    <m/>
    <m/>
  </r>
  <r>
    <d v="2013-09-13T00:00:00"/>
    <n v="2"/>
    <n v="24"/>
    <x v="1"/>
    <x v="1"/>
    <x v="0"/>
    <n v="86"/>
    <n v="0"/>
    <n v="0"/>
    <n v="0"/>
    <n v="0"/>
    <n v="0"/>
    <n v="0"/>
    <n v="0"/>
    <n v="0"/>
    <n v="0"/>
    <n v="1"/>
    <n v="0"/>
    <n v="0"/>
    <n v="87"/>
    <n v="2"/>
    <n v="2.2674418604651163"/>
    <m/>
    <m/>
  </r>
  <r>
    <d v="2013-09-13T00:00:00"/>
    <n v="3"/>
    <n v="24"/>
    <x v="1"/>
    <x v="1"/>
    <x v="1"/>
    <n v="18"/>
    <n v="0"/>
    <n v="0"/>
    <n v="0"/>
    <n v="0"/>
    <n v="0"/>
    <n v="2"/>
    <n v="0"/>
    <n v="0"/>
    <n v="0"/>
    <n v="2"/>
    <n v="0"/>
    <n v="0"/>
    <n v="22"/>
    <n v="2"/>
    <n v="23.6"/>
    <n v="50"/>
    <n v="12.5"/>
  </r>
  <r>
    <d v="2014-09-16T00:00:00"/>
    <n v="2"/>
    <n v="24"/>
    <x v="1"/>
    <x v="1"/>
    <x v="0"/>
    <n v="2"/>
    <n v="0"/>
    <n v="0"/>
    <n v="0"/>
    <n v="0"/>
    <n v="0"/>
    <n v="0"/>
    <n v="0"/>
    <n v="0"/>
    <n v="0"/>
    <n v="0"/>
    <n v="0"/>
    <n v="0"/>
    <n v="2"/>
    <n v="1"/>
    <n v="1"/>
    <m/>
    <m/>
  </r>
  <r>
    <d v="2014-09-16T00:00:00"/>
    <n v="3"/>
    <n v="24"/>
    <x v="1"/>
    <x v="1"/>
    <x v="1"/>
    <n v="8"/>
    <n v="0"/>
    <n v="0"/>
    <n v="0"/>
    <n v="0"/>
    <n v="0"/>
    <n v="0"/>
    <n v="0"/>
    <n v="0"/>
    <n v="0"/>
    <n v="0"/>
    <n v="0"/>
    <n v="0"/>
    <n v="8"/>
    <n v="1"/>
    <n v="2.5"/>
    <m/>
    <m/>
  </r>
  <r>
    <d v="2014-09-17T00:00:00"/>
    <n v="2"/>
    <n v="24"/>
    <x v="1"/>
    <x v="1"/>
    <x v="0"/>
    <n v="3"/>
    <n v="0"/>
    <n v="0"/>
    <n v="0"/>
    <n v="0"/>
    <n v="0"/>
    <n v="0"/>
    <n v="0"/>
    <n v="0"/>
    <n v="0"/>
    <n v="0"/>
    <n v="0"/>
    <n v="0"/>
    <n v="3"/>
    <n v="1"/>
    <n v="3.3333333333333335"/>
    <m/>
    <m/>
  </r>
  <r>
    <d v="2014-09-17T00:00:00"/>
    <n v="3"/>
    <n v="24"/>
    <x v="1"/>
    <x v="1"/>
    <x v="1"/>
    <n v="1"/>
    <n v="0"/>
    <n v="0"/>
    <n v="0"/>
    <n v="0"/>
    <n v="0"/>
    <n v="0"/>
    <n v="0"/>
    <n v="0"/>
    <n v="0"/>
    <n v="0"/>
    <n v="0"/>
    <n v="0"/>
    <n v="1"/>
    <n v="1"/>
    <m/>
    <n v="35"/>
    <m/>
  </r>
  <r>
    <d v="2015-09-17T00:00:00"/>
    <n v="2"/>
    <n v="18"/>
    <x v="1"/>
    <x v="1"/>
    <x v="0"/>
    <n v="50"/>
    <n v="0"/>
    <n v="0"/>
    <n v="0"/>
    <n v="0"/>
    <n v="0"/>
    <n v="0"/>
    <n v="0"/>
    <n v="0"/>
    <n v="0"/>
    <n v="1"/>
    <n v="0"/>
    <n v="0"/>
    <n v="50"/>
    <n v="2"/>
    <s v=" "/>
    <m/>
    <n v="10"/>
  </r>
  <r>
    <d v="2015-09-17T00:00:00"/>
    <n v="3"/>
    <n v="18"/>
    <x v="1"/>
    <x v="1"/>
    <x v="1"/>
    <n v="6"/>
    <n v="0"/>
    <n v="0"/>
    <n v="0"/>
    <n v="0"/>
    <n v="0"/>
    <n v="0"/>
    <n v="0"/>
    <n v="0"/>
    <n v="0"/>
    <n v="0"/>
    <n v="0"/>
    <n v="0"/>
    <n v="6"/>
    <n v="1"/>
    <m/>
    <m/>
    <m/>
  </r>
  <r>
    <d v="2015-09-18T00:00:00"/>
    <n v="2"/>
    <n v="24"/>
    <x v="1"/>
    <x v="1"/>
    <x v="0"/>
    <n v="15"/>
    <n v="0"/>
    <n v="0"/>
    <n v="0"/>
    <n v="0"/>
    <n v="0"/>
    <n v="0"/>
    <n v="0"/>
    <n v="0"/>
    <n v="0"/>
    <n v="0"/>
    <n v="0"/>
    <n v="0"/>
    <n v="15"/>
    <n v="1"/>
    <n v="1.3333333333333333"/>
    <m/>
    <m/>
  </r>
  <r>
    <d v="2015-09-18T00:00:00"/>
    <n v="3"/>
    <n v="24"/>
    <x v="1"/>
    <x v="1"/>
    <x v="1"/>
    <n v="2"/>
    <n v="0"/>
    <n v="0"/>
    <n v="0"/>
    <n v="0"/>
    <n v="0"/>
    <n v="0"/>
    <n v="0"/>
    <n v="0"/>
    <n v="0"/>
    <n v="0"/>
    <n v="0"/>
    <n v="0"/>
    <n v="2"/>
    <n v="1"/>
    <n v="2.5"/>
    <m/>
    <m/>
  </r>
  <r>
    <d v="2016-09-28T00:00:00"/>
    <n v="2"/>
    <n v="24"/>
    <x v="1"/>
    <x v="1"/>
    <x v="0"/>
    <n v="48"/>
    <n v="0"/>
    <n v="0"/>
    <n v="0"/>
    <n v="0"/>
    <n v="0"/>
    <n v="0"/>
    <n v="0"/>
    <n v="0"/>
    <n v="0"/>
    <n v="1"/>
    <n v="0"/>
    <n v="0"/>
    <n v="49"/>
    <n v="2"/>
    <n v="2.0833333333333335"/>
    <m/>
    <n v="2.5"/>
  </r>
  <r>
    <d v="2016-09-28T00:00:00"/>
    <n v="3"/>
    <n v="24"/>
    <x v="1"/>
    <x v="1"/>
    <x v="1"/>
    <n v="137"/>
    <n v="0"/>
    <n v="0"/>
    <n v="0"/>
    <n v="0"/>
    <n v="0"/>
    <n v="0"/>
    <n v="0"/>
    <n v="0"/>
    <n v="0"/>
    <n v="1"/>
    <n v="0"/>
    <n v="0"/>
    <n v="138"/>
    <n v="2"/>
    <n v="2.1532846715328469"/>
    <m/>
    <n v="5"/>
  </r>
  <r>
    <d v="2017-09-14T00:00:00"/>
    <n v="2"/>
    <n v="18"/>
    <x v="1"/>
    <x v="1"/>
    <x v="0"/>
    <n v="13"/>
    <n v="0"/>
    <n v="0"/>
    <n v="0"/>
    <n v="0"/>
    <n v="0"/>
    <n v="0"/>
    <n v="0"/>
    <n v="0"/>
    <n v="0"/>
    <n v="2"/>
    <n v="0"/>
    <n v="0"/>
    <n v="15"/>
    <n v="2"/>
    <n v="1.9230769230769231"/>
    <m/>
    <m/>
  </r>
  <r>
    <d v="2017-09-14T00:00:00"/>
    <n v="3"/>
    <n v="18"/>
    <x v="1"/>
    <x v="1"/>
    <x v="1"/>
    <n v="64"/>
    <n v="0"/>
    <n v="0"/>
    <n v="0"/>
    <n v="0"/>
    <n v="0"/>
    <n v="0"/>
    <n v="0"/>
    <n v="0"/>
    <n v="0"/>
    <n v="0"/>
    <n v="0"/>
    <n v="0"/>
    <n v="64"/>
    <n v="1"/>
    <n v="1.71875"/>
    <m/>
    <m/>
  </r>
  <r>
    <d v="2018-09-13T00:00:00"/>
    <n v="2"/>
    <n v="18"/>
    <x v="1"/>
    <x v="1"/>
    <x v="0"/>
    <n v="226"/>
    <n v="0"/>
    <n v="0"/>
    <n v="0"/>
    <n v="0"/>
    <n v="0"/>
    <n v="0"/>
    <n v="0"/>
    <n v="1"/>
    <n v="0"/>
    <n v="0"/>
    <n v="0"/>
    <n v="0"/>
    <n v="227"/>
    <n v="2"/>
    <n v="1.6371681415929205"/>
    <m/>
    <m/>
  </r>
  <r>
    <d v="2018-09-13T00:00:00"/>
    <n v="3"/>
    <n v="18"/>
    <x v="1"/>
    <x v="1"/>
    <x v="1"/>
    <n v="16"/>
    <n v="0"/>
    <n v="0"/>
    <n v="0"/>
    <n v="0"/>
    <n v="0"/>
    <n v="0"/>
    <n v="0"/>
    <n v="0"/>
    <n v="0"/>
    <n v="0"/>
    <n v="0"/>
    <n v="0"/>
    <n v="16"/>
    <n v="1"/>
    <n v="1.5625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4">
  <r>
    <d v="1998-05-13T00:00:00"/>
    <n v="1"/>
    <n v="22"/>
    <x v="0"/>
    <s v="Spring"/>
    <x v="0"/>
    <m/>
    <m/>
    <m/>
    <m/>
    <n v="2"/>
    <m/>
    <m/>
    <m/>
    <x v="0"/>
    <m/>
    <m/>
    <m/>
    <m/>
    <n v="2"/>
    <n v="1"/>
    <m/>
    <m/>
    <m/>
  </r>
  <r>
    <d v="1998-05-13T00:00:00"/>
    <n v="2"/>
    <n v="21.33"/>
    <x v="0"/>
    <s v="Spring"/>
    <x v="0"/>
    <n v="2"/>
    <m/>
    <m/>
    <m/>
    <n v="1"/>
    <m/>
    <m/>
    <m/>
    <x v="0"/>
    <m/>
    <n v="1"/>
    <m/>
    <m/>
    <n v="4"/>
    <n v="3"/>
    <m/>
    <m/>
    <m/>
  </r>
  <r>
    <d v="1998-05-13T00:00:00"/>
    <n v="2.5"/>
    <n v="14.5"/>
    <x v="0"/>
    <s v="Spring"/>
    <x v="0"/>
    <m/>
    <m/>
    <m/>
    <m/>
    <m/>
    <m/>
    <m/>
    <m/>
    <x v="0"/>
    <m/>
    <m/>
    <m/>
    <m/>
    <s v="155???"/>
    <n v="5"/>
    <s v="P"/>
    <m/>
    <m/>
  </r>
  <r>
    <d v="1998-05-13T00:00:00"/>
    <n v="3"/>
    <n v="14"/>
    <x v="0"/>
    <s v="Spring"/>
    <x v="1"/>
    <m/>
    <m/>
    <m/>
    <m/>
    <m/>
    <m/>
    <m/>
    <m/>
    <x v="0"/>
    <m/>
    <m/>
    <m/>
    <m/>
    <s v="20??"/>
    <n v="4"/>
    <s v="P"/>
    <m/>
    <m/>
  </r>
  <r>
    <d v="1998-05-14T00:00:00"/>
    <n v="1"/>
    <n v="19.5"/>
    <x v="0"/>
    <s v="Spring"/>
    <x v="0"/>
    <n v="22"/>
    <m/>
    <m/>
    <m/>
    <m/>
    <m/>
    <m/>
    <m/>
    <x v="0"/>
    <m/>
    <m/>
    <m/>
    <m/>
    <n v="22"/>
    <n v="1"/>
    <n v="2"/>
    <m/>
    <m/>
  </r>
  <r>
    <d v="1998-05-14T00:00:00"/>
    <n v="2"/>
    <n v="19.5"/>
    <x v="0"/>
    <s v="Spring"/>
    <x v="0"/>
    <n v="7"/>
    <m/>
    <m/>
    <m/>
    <n v="5"/>
    <m/>
    <n v="1"/>
    <m/>
    <x v="0"/>
    <m/>
    <m/>
    <m/>
    <m/>
    <n v="76"/>
    <n v="3"/>
    <n v="2.2000000000000002"/>
    <m/>
    <m/>
  </r>
  <r>
    <d v="1998-05-14T00:00:00"/>
    <n v="2.5"/>
    <n v="19.5"/>
    <x v="0"/>
    <s v="Spring"/>
    <x v="0"/>
    <n v="195"/>
    <m/>
    <m/>
    <m/>
    <m/>
    <m/>
    <m/>
    <m/>
    <x v="0"/>
    <m/>
    <m/>
    <m/>
    <m/>
    <n v="195"/>
    <n v="1"/>
    <n v="2.0499999999999998"/>
    <m/>
    <m/>
  </r>
  <r>
    <d v="1998-05-14T00:00:00"/>
    <n v="3"/>
    <n v="19.5"/>
    <x v="0"/>
    <s v="Spring"/>
    <x v="1"/>
    <m/>
    <m/>
    <m/>
    <m/>
    <m/>
    <m/>
    <m/>
    <m/>
    <x v="0"/>
    <m/>
    <m/>
    <m/>
    <m/>
    <s v="19?"/>
    <n v="3"/>
    <s v=" p"/>
    <m/>
    <m/>
  </r>
  <r>
    <d v="1998-11-04T00:00:00"/>
    <n v="2.5"/>
    <n v="24"/>
    <x v="0"/>
    <s v="Fall"/>
    <x v="0"/>
    <n v="22"/>
    <m/>
    <m/>
    <m/>
    <m/>
    <m/>
    <m/>
    <m/>
    <x v="0"/>
    <m/>
    <m/>
    <m/>
    <m/>
    <n v="202"/>
    <n v="1"/>
    <n v="2.83"/>
    <m/>
    <m/>
  </r>
  <r>
    <d v="1998-11-04T00:00:00"/>
    <n v="3"/>
    <n v="24"/>
    <x v="0"/>
    <s v="Fall"/>
    <x v="1"/>
    <n v="241"/>
    <m/>
    <m/>
    <m/>
    <m/>
    <m/>
    <n v="2"/>
    <m/>
    <x v="0"/>
    <m/>
    <m/>
    <m/>
    <m/>
    <n v="243"/>
    <n v="2"/>
    <n v="3.04"/>
    <m/>
    <m/>
  </r>
  <r>
    <d v="1999-11-08T00:00:00"/>
    <n v="2"/>
    <n v="25"/>
    <x v="0"/>
    <s v="Fall"/>
    <x v="0"/>
    <n v="268"/>
    <m/>
    <m/>
    <m/>
    <m/>
    <n v="1"/>
    <m/>
    <m/>
    <x v="0"/>
    <m/>
    <m/>
    <m/>
    <m/>
    <n v="269"/>
    <m/>
    <n v="1.7"/>
    <m/>
    <m/>
  </r>
  <r>
    <d v="2000-10-25T00:00:00"/>
    <s v="River"/>
    <n v="3"/>
    <x v="0"/>
    <s v="Fall"/>
    <x v="0"/>
    <n v="126"/>
    <m/>
    <m/>
    <m/>
    <m/>
    <m/>
    <m/>
    <m/>
    <x v="0"/>
    <m/>
    <m/>
    <m/>
    <m/>
    <n v="126"/>
    <n v="1"/>
    <n v="1.7"/>
    <m/>
    <m/>
  </r>
  <r>
    <d v="2000-10-25T00:00:00"/>
    <s v="Panne"/>
    <n v="3"/>
    <x v="0"/>
    <s v="Fall"/>
    <x v="0"/>
    <n v="54"/>
    <m/>
    <m/>
    <m/>
    <m/>
    <m/>
    <m/>
    <m/>
    <x v="0"/>
    <m/>
    <m/>
    <m/>
    <m/>
    <n v="54"/>
    <n v="1"/>
    <n v="1.4"/>
    <m/>
    <m/>
  </r>
  <r>
    <d v="2003-05-07T00:00:00"/>
    <n v="1"/>
    <n v="16.5"/>
    <x v="0"/>
    <s v="Spring"/>
    <x v="0"/>
    <n v="21"/>
    <m/>
    <n v="2"/>
    <n v="2"/>
    <m/>
    <m/>
    <m/>
    <n v="1"/>
    <x v="0"/>
    <n v="1"/>
    <m/>
    <m/>
    <m/>
    <n v="27"/>
    <n v="5"/>
    <n v="2.38"/>
    <m/>
    <m/>
  </r>
  <r>
    <d v="2003-05-07T00:00:00"/>
    <n v="3"/>
    <n v="16.5"/>
    <x v="0"/>
    <s v="Spring"/>
    <x v="1"/>
    <n v="13"/>
    <m/>
    <m/>
    <n v="1"/>
    <m/>
    <m/>
    <m/>
    <m/>
    <x v="0"/>
    <m/>
    <m/>
    <m/>
    <m/>
    <n v="14"/>
    <n v="2"/>
    <n v="2.69"/>
    <m/>
    <m/>
  </r>
  <r>
    <d v="2003-05-08T00:00:00"/>
    <n v="1"/>
    <s v="overnight"/>
    <x v="0"/>
    <s v="Spring"/>
    <x v="0"/>
    <n v="3"/>
    <n v="1"/>
    <n v="1"/>
    <n v="5"/>
    <m/>
    <m/>
    <m/>
    <m/>
    <x v="0"/>
    <m/>
    <m/>
    <m/>
    <m/>
    <n v="37"/>
    <n v="4"/>
    <m/>
    <m/>
    <m/>
  </r>
  <r>
    <d v="2003-05-08T00:00:00"/>
    <n v="3"/>
    <s v="overnight"/>
    <x v="0"/>
    <s v="Spring"/>
    <x v="1"/>
    <n v="9"/>
    <m/>
    <m/>
    <m/>
    <m/>
    <m/>
    <m/>
    <m/>
    <x v="0"/>
    <m/>
    <m/>
    <m/>
    <m/>
    <n v="9"/>
    <n v="1"/>
    <m/>
    <m/>
    <m/>
  </r>
  <r>
    <d v="2003-05-09T00:00:00"/>
    <n v="1"/>
    <s v="overnight"/>
    <x v="0"/>
    <s v="Spring"/>
    <x v="0"/>
    <n v="11"/>
    <n v="3"/>
    <n v="2"/>
    <n v="9"/>
    <m/>
    <m/>
    <m/>
    <m/>
    <x v="0"/>
    <m/>
    <m/>
    <m/>
    <m/>
    <n v="124"/>
    <n v="4"/>
    <m/>
    <m/>
    <m/>
  </r>
  <r>
    <d v="2003-05-09T00:00:00"/>
    <n v="3"/>
    <s v="overnight"/>
    <x v="0"/>
    <s v="Spring"/>
    <x v="1"/>
    <n v="9"/>
    <m/>
    <m/>
    <n v="1"/>
    <m/>
    <m/>
    <m/>
    <m/>
    <x v="0"/>
    <m/>
    <m/>
    <m/>
    <m/>
    <n v="10"/>
    <n v="2"/>
    <m/>
    <m/>
    <m/>
  </r>
  <r>
    <d v="2007-08-21T00:00:00"/>
    <n v="1"/>
    <n v="3"/>
    <x v="1"/>
    <s v="Fall"/>
    <x v="0"/>
    <n v="2"/>
    <m/>
    <m/>
    <m/>
    <m/>
    <m/>
    <m/>
    <m/>
    <x v="0"/>
    <m/>
    <m/>
    <m/>
    <m/>
    <n v="2"/>
    <n v="1"/>
    <n v="2.5"/>
    <m/>
    <m/>
  </r>
  <r>
    <d v="2007-08-21T00:00:00"/>
    <n v="2"/>
    <n v="14.5"/>
    <x v="1"/>
    <s v="Fall"/>
    <x v="0"/>
    <n v="0"/>
    <m/>
    <m/>
    <m/>
    <m/>
    <m/>
    <m/>
    <m/>
    <x v="0"/>
    <m/>
    <m/>
    <m/>
    <m/>
    <n v="0"/>
    <n v="0"/>
    <m/>
    <m/>
    <m/>
  </r>
  <r>
    <d v="2007-08-21T00:00:00"/>
    <n v="3"/>
    <n v="14.5"/>
    <x v="1"/>
    <s v="Fall"/>
    <x v="1"/>
    <n v="0"/>
    <m/>
    <m/>
    <m/>
    <m/>
    <m/>
    <m/>
    <m/>
    <x v="0"/>
    <m/>
    <m/>
    <m/>
    <m/>
    <n v="0"/>
    <n v="0"/>
    <m/>
    <m/>
    <m/>
  </r>
  <r>
    <d v="2007-08-21T00:00:00"/>
    <s v="Panne"/>
    <n v="2"/>
    <x v="1"/>
    <s v="Fall"/>
    <x v="2"/>
    <n v="31"/>
    <m/>
    <m/>
    <m/>
    <m/>
    <m/>
    <m/>
    <m/>
    <x v="0"/>
    <m/>
    <m/>
    <m/>
    <m/>
    <n v="31"/>
    <n v="1"/>
    <n v="1.6129032258064515"/>
    <m/>
    <m/>
  </r>
  <r>
    <d v="2010-09-14T00:00:00"/>
    <n v="3"/>
    <n v="16.5"/>
    <x v="1"/>
    <s v="Fall"/>
    <x v="1"/>
    <n v="83"/>
    <n v="1"/>
    <m/>
    <m/>
    <m/>
    <m/>
    <m/>
    <m/>
    <x v="0"/>
    <m/>
    <m/>
    <m/>
    <m/>
    <n v="84"/>
    <n v="2"/>
    <n v="3.8"/>
    <m/>
    <m/>
  </r>
  <r>
    <d v="2010-09-16T00:00:00"/>
    <n v="2"/>
    <n v="19.5"/>
    <x v="1"/>
    <s v="Fall"/>
    <x v="0"/>
    <n v="55"/>
    <m/>
    <m/>
    <m/>
    <m/>
    <m/>
    <m/>
    <m/>
    <x v="0"/>
    <m/>
    <m/>
    <m/>
    <m/>
    <n v="55"/>
    <n v="1"/>
    <n v="2.0909090909090908"/>
    <m/>
    <m/>
  </r>
  <r>
    <d v="2010-09-16T00:00:00"/>
    <n v="3"/>
    <n v="19.5"/>
    <x v="1"/>
    <s v="Fall"/>
    <x v="1"/>
    <n v="71"/>
    <m/>
    <m/>
    <m/>
    <m/>
    <m/>
    <m/>
    <m/>
    <x v="0"/>
    <m/>
    <n v="1"/>
    <m/>
    <m/>
    <n v="72"/>
    <n v="2"/>
    <n v="2.3943661971830985"/>
    <m/>
    <n v="15"/>
  </r>
  <r>
    <d v="2010-09-17T00:00:00"/>
    <n v="2"/>
    <n v="24"/>
    <x v="1"/>
    <s v="Fall"/>
    <x v="0"/>
    <n v="116"/>
    <m/>
    <m/>
    <m/>
    <m/>
    <m/>
    <m/>
    <m/>
    <x v="0"/>
    <m/>
    <m/>
    <m/>
    <m/>
    <n v="116"/>
    <n v="1"/>
    <n v="2.5862068965517242"/>
    <m/>
    <m/>
  </r>
  <r>
    <d v="2010-09-17T00:00:00"/>
    <n v="3"/>
    <n v="24"/>
    <x v="1"/>
    <s v="Fall"/>
    <x v="1"/>
    <n v="121"/>
    <m/>
    <m/>
    <m/>
    <m/>
    <m/>
    <m/>
    <m/>
    <x v="0"/>
    <m/>
    <n v="2"/>
    <m/>
    <m/>
    <n v="123"/>
    <n v="2"/>
    <m/>
    <m/>
    <m/>
  </r>
  <r>
    <d v="2011-09-21T00:00:00"/>
    <n v="2"/>
    <n v="18.5"/>
    <x v="1"/>
    <s v="Fall"/>
    <x v="0"/>
    <n v="117"/>
    <m/>
    <m/>
    <m/>
    <m/>
    <m/>
    <m/>
    <m/>
    <x v="0"/>
    <m/>
    <m/>
    <m/>
    <m/>
    <n v="117"/>
    <n v="2"/>
    <m/>
    <m/>
    <m/>
  </r>
  <r>
    <d v="2011-09-21T00:00:00"/>
    <n v="3"/>
    <n v="18.5"/>
    <x v="1"/>
    <s v="Fall"/>
    <x v="1"/>
    <n v="26"/>
    <m/>
    <m/>
    <m/>
    <m/>
    <m/>
    <m/>
    <m/>
    <x v="0"/>
    <m/>
    <m/>
    <m/>
    <m/>
    <n v="26"/>
    <n v="1"/>
    <m/>
    <m/>
    <m/>
  </r>
  <r>
    <d v="2011-09-22T00:00:00"/>
    <n v="2"/>
    <n v="20"/>
    <x v="1"/>
    <s v="Fall"/>
    <x v="0"/>
    <n v="126"/>
    <m/>
    <m/>
    <m/>
    <m/>
    <m/>
    <m/>
    <m/>
    <x v="0"/>
    <m/>
    <m/>
    <m/>
    <m/>
    <n v="126"/>
    <n v="1"/>
    <m/>
    <m/>
    <m/>
  </r>
  <r>
    <d v="2011-09-22T00:00:00"/>
    <n v="3"/>
    <n v="20"/>
    <x v="1"/>
    <s v="Fall"/>
    <x v="1"/>
    <n v="14"/>
    <m/>
    <m/>
    <m/>
    <m/>
    <m/>
    <m/>
    <m/>
    <x v="0"/>
    <m/>
    <m/>
    <m/>
    <m/>
    <n v="14"/>
    <n v="1"/>
    <m/>
    <m/>
    <m/>
  </r>
  <r>
    <d v="2012-09-25T00:00:00"/>
    <n v="2"/>
    <n v="17.75"/>
    <x v="1"/>
    <s v="Fall"/>
    <x v="0"/>
    <n v="17"/>
    <m/>
    <m/>
    <m/>
    <m/>
    <m/>
    <m/>
    <m/>
    <x v="0"/>
    <m/>
    <m/>
    <m/>
    <m/>
    <n v="17"/>
    <n v="1"/>
    <n v="1.7647058823529411"/>
    <m/>
    <m/>
  </r>
  <r>
    <d v="2012-09-25T00:00:00"/>
    <n v="3"/>
    <n v="17.75"/>
    <x v="1"/>
    <s v="Fall"/>
    <x v="1"/>
    <n v="61"/>
    <m/>
    <m/>
    <m/>
    <m/>
    <m/>
    <m/>
    <m/>
    <x v="0"/>
    <m/>
    <m/>
    <m/>
    <m/>
    <n v="61"/>
    <n v="1"/>
    <m/>
    <m/>
    <m/>
  </r>
  <r>
    <d v="2012-09-26T00:00:00"/>
    <n v="2"/>
    <n v="20.75"/>
    <x v="1"/>
    <s v="Fall"/>
    <x v="0"/>
    <n v="11"/>
    <m/>
    <m/>
    <m/>
    <m/>
    <m/>
    <m/>
    <m/>
    <x v="0"/>
    <m/>
    <m/>
    <m/>
    <m/>
    <n v="11"/>
    <n v="1"/>
    <m/>
    <m/>
    <m/>
  </r>
  <r>
    <d v="2012-09-26T00:00:00"/>
    <n v="3"/>
    <n v="20.75"/>
    <x v="1"/>
    <s v="Fall"/>
    <x v="1"/>
    <n v="53"/>
    <m/>
    <m/>
    <m/>
    <m/>
    <m/>
    <m/>
    <m/>
    <x v="0"/>
    <m/>
    <m/>
    <n v="1"/>
    <m/>
    <n v="54"/>
    <n v="1"/>
    <m/>
    <n v="2.5892857142857144"/>
    <m/>
  </r>
  <r>
    <d v="2013-09-12T00:00:00"/>
    <n v="2"/>
    <n v="20"/>
    <x v="1"/>
    <s v="Fall"/>
    <x v="0"/>
    <n v="25"/>
    <m/>
    <m/>
    <m/>
    <m/>
    <m/>
    <m/>
    <m/>
    <x v="0"/>
    <m/>
    <m/>
    <m/>
    <m/>
    <n v="25"/>
    <n v="1"/>
    <n v="2.6"/>
    <m/>
    <m/>
  </r>
  <r>
    <d v="2013-09-12T00:00:00"/>
    <n v="3"/>
    <n v="20"/>
    <x v="1"/>
    <s v="Fall"/>
    <x v="1"/>
    <n v="76"/>
    <m/>
    <m/>
    <m/>
    <m/>
    <m/>
    <m/>
    <m/>
    <x v="0"/>
    <m/>
    <m/>
    <m/>
    <m/>
    <n v="76"/>
    <n v="1"/>
    <n v="1.9078947368421053"/>
    <m/>
    <m/>
  </r>
  <r>
    <d v="2013-09-13T00:00:00"/>
    <n v="2"/>
    <n v="24"/>
    <x v="1"/>
    <s v="Fall"/>
    <x v="0"/>
    <n v="86"/>
    <m/>
    <m/>
    <m/>
    <m/>
    <m/>
    <m/>
    <m/>
    <x v="0"/>
    <m/>
    <n v="1"/>
    <m/>
    <m/>
    <n v="87"/>
    <n v="2"/>
    <n v="2.2674418604651163"/>
    <m/>
    <m/>
  </r>
  <r>
    <d v="2013-09-13T00:00:00"/>
    <n v="3"/>
    <n v="24"/>
    <x v="1"/>
    <s v="Fall"/>
    <x v="1"/>
    <n v="18"/>
    <m/>
    <m/>
    <m/>
    <m/>
    <m/>
    <n v="2"/>
    <m/>
    <x v="0"/>
    <m/>
    <n v="2"/>
    <m/>
    <m/>
    <n v="22"/>
    <n v="2"/>
    <n v="23.6"/>
    <n v="50"/>
    <n v="12.5"/>
  </r>
  <r>
    <d v="2014-09-16T00:00:00"/>
    <n v="2"/>
    <n v="24"/>
    <x v="1"/>
    <s v="Fall"/>
    <x v="0"/>
    <n v="2"/>
    <m/>
    <m/>
    <m/>
    <m/>
    <m/>
    <m/>
    <m/>
    <x v="0"/>
    <m/>
    <m/>
    <m/>
    <m/>
    <n v="2"/>
    <n v="1"/>
    <n v="1"/>
    <m/>
    <m/>
  </r>
  <r>
    <d v="2014-09-16T00:00:00"/>
    <n v="3"/>
    <n v="24"/>
    <x v="1"/>
    <s v="Fall"/>
    <x v="1"/>
    <n v="8"/>
    <m/>
    <m/>
    <m/>
    <m/>
    <m/>
    <m/>
    <m/>
    <x v="0"/>
    <m/>
    <m/>
    <m/>
    <m/>
    <n v="8"/>
    <n v="1"/>
    <n v="2.5"/>
    <m/>
    <m/>
  </r>
  <r>
    <d v="2014-09-17T00:00:00"/>
    <n v="2"/>
    <n v="24"/>
    <x v="1"/>
    <s v="Fall"/>
    <x v="0"/>
    <n v="3"/>
    <m/>
    <m/>
    <m/>
    <m/>
    <m/>
    <m/>
    <m/>
    <x v="0"/>
    <m/>
    <m/>
    <m/>
    <m/>
    <n v="3"/>
    <n v="1"/>
    <n v="3.3333333333333335"/>
    <m/>
    <m/>
  </r>
  <r>
    <d v="2014-09-17T00:00:00"/>
    <n v="3"/>
    <n v="24"/>
    <x v="1"/>
    <s v="Fall"/>
    <x v="1"/>
    <n v="1"/>
    <m/>
    <m/>
    <m/>
    <m/>
    <m/>
    <m/>
    <m/>
    <x v="0"/>
    <m/>
    <m/>
    <m/>
    <m/>
    <n v="1"/>
    <n v="1"/>
    <m/>
    <n v="35"/>
    <m/>
  </r>
  <r>
    <d v="2015-09-17T00:00:00"/>
    <n v="2"/>
    <n v="18"/>
    <x v="1"/>
    <s v="Fall"/>
    <x v="0"/>
    <n v="50"/>
    <m/>
    <m/>
    <m/>
    <m/>
    <m/>
    <m/>
    <m/>
    <x v="0"/>
    <m/>
    <n v="1"/>
    <m/>
    <m/>
    <n v="50"/>
    <n v="2"/>
    <s v=" "/>
    <m/>
    <n v="10"/>
  </r>
  <r>
    <d v="2015-09-17T00:00:00"/>
    <n v="3"/>
    <n v="18"/>
    <x v="1"/>
    <s v="Fall"/>
    <x v="1"/>
    <n v="6"/>
    <m/>
    <m/>
    <m/>
    <m/>
    <m/>
    <m/>
    <m/>
    <x v="0"/>
    <m/>
    <m/>
    <m/>
    <m/>
    <n v="6"/>
    <n v="1"/>
    <m/>
    <m/>
    <m/>
  </r>
  <r>
    <d v="2015-09-18T00:00:00"/>
    <n v="2"/>
    <n v="24"/>
    <x v="1"/>
    <s v="Fall"/>
    <x v="0"/>
    <n v="15"/>
    <m/>
    <m/>
    <m/>
    <m/>
    <m/>
    <m/>
    <m/>
    <x v="0"/>
    <m/>
    <m/>
    <m/>
    <m/>
    <n v="15"/>
    <n v="1"/>
    <n v="1.3333333333333333"/>
    <m/>
    <m/>
  </r>
  <r>
    <d v="2015-09-18T00:00:00"/>
    <n v="3"/>
    <n v="24"/>
    <x v="1"/>
    <s v="Fall"/>
    <x v="1"/>
    <n v="2"/>
    <m/>
    <m/>
    <m/>
    <m/>
    <m/>
    <m/>
    <m/>
    <x v="0"/>
    <m/>
    <m/>
    <m/>
    <m/>
    <n v="2"/>
    <n v="1"/>
    <n v="2.5"/>
    <m/>
    <m/>
  </r>
  <r>
    <d v="2016-09-28T00:00:00"/>
    <n v="2"/>
    <n v="24"/>
    <x v="1"/>
    <s v="Fall"/>
    <x v="0"/>
    <n v="48"/>
    <m/>
    <m/>
    <m/>
    <m/>
    <m/>
    <m/>
    <m/>
    <x v="0"/>
    <m/>
    <n v="1"/>
    <m/>
    <m/>
    <n v="49"/>
    <n v="2"/>
    <n v="2.0833333333333335"/>
    <m/>
    <n v="2.5"/>
  </r>
  <r>
    <d v="2016-09-28T00:00:00"/>
    <n v="3"/>
    <n v="24"/>
    <x v="1"/>
    <s v="Fall"/>
    <x v="1"/>
    <n v="137"/>
    <m/>
    <m/>
    <m/>
    <m/>
    <m/>
    <m/>
    <m/>
    <x v="0"/>
    <m/>
    <n v="1"/>
    <m/>
    <m/>
    <n v="138"/>
    <n v="2"/>
    <n v="2.1532846715328469"/>
    <m/>
    <n v="5"/>
  </r>
  <r>
    <d v="2017-09-14T00:00:00"/>
    <n v="2"/>
    <n v="18"/>
    <x v="1"/>
    <s v="Fall"/>
    <x v="0"/>
    <n v="13"/>
    <m/>
    <m/>
    <m/>
    <m/>
    <m/>
    <m/>
    <m/>
    <x v="0"/>
    <m/>
    <n v="2"/>
    <m/>
    <m/>
    <n v="15"/>
    <n v="2"/>
    <n v="1.9230769230769231"/>
    <m/>
    <m/>
  </r>
  <r>
    <d v="2017-09-14T00:00:00"/>
    <n v="3"/>
    <n v="18"/>
    <x v="1"/>
    <s v="Fall"/>
    <x v="1"/>
    <n v="64"/>
    <m/>
    <m/>
    <m/>
    <m/>
    <m/>
    <m/>
    <m/>
    <x v="0"/>
    <m/>
    <m/>
    <m/>
    <m/>
    <n v="64"/>
    <n v="1"/>
    <n v="1.71875"/>
    <m/>
    <m/>
  </r>
  <r>
    <d v="2018-09-13T00:00:00"/>
    <n v="2"/>
    <n v="18"/>
    <x v="1"/>
    <s v="Fall"/>
    <x v="0"/>
    <n v="226"/>
    <m/>
    <m/>
    <m/>
    <m/>
    <m/>
    <m/>
    <m/>
    <x v="1"/>
    <m/>
    <m/>
    <m/>
    <m/>
    <n v="227"/>
    <n v="2"/>
    <n v="1.6371681415929205"/>
    <m/>
    <m/>
  </r>
  <r>
    <d v="2018-09-13T00:00:00"/>
    <n v="3"/>
    <n v="18"/>
    <x v="1"/>
    <s v="Fall"/>
    <x v="1"/>
    <n v="16"/>
    <m/>
    <m/>
    <m/>
    <m/>
    <m/>
    <m/>
    <m/>
    <x v="0"/>
    <m/>
    <m/>
    <m/>
    <m/>
    <n v="16"/>
    <n v="1"/>
    <n v="1.5625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" cacheId="16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3:D5" firstHeaderRow="1" firstDataRow="2" firstDataCol="1"/>
  <pivotFields count="24"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Items count="1">
    <i/>
  </rowItems>
  <colFields count="1">
    <field x="4"/>
  </colFields>
  <colItems count="3">
    <i>
      <x/>
    </i>
    <i>
      <x v="1"/>
    </i>
    <i t="grand">
      <x/>
    </i>
  </colItems>
  <dataFields count="1">
    <dataField name="Average of Mummichog" fld="6" subtotal="average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17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showHeaders="0" compact="0" compactData="0" gridDropZones="1">
  <location ref="A74:D86" firstHeaderRow="1" firstDataRow="2" firstDataCol="1"/>
  <pivotFields count="24"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>
      <items count="4">
        <item x="0"/>
        <item x="2"/>
        <item x="1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1">
    <field x="-2"/>
  </rowFields>
  <row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rowItems>
  <colFields count="1">
    <field x="3"/>
  </colFields>
  <colItems count="3">
    <i>
      <x/>
    </i>
    <i>
      <x v="1"/>
    </i>
    <i t="grand">
      <x/>
    </i>
  </colItems>
  <dataFields count="11">
    <dataField name="Count of Mummichog" fld="6" subtotal="count" baseField="0" baseItem="0"/>
    <dataField name="Count of Asian Shore Crab" fld="17" subtotal="count" baseField="0" baseItem="0"/>
    <dataField name="Count of Green Crab" fld="16" subtotal="count" baseField="0" baseItem="0"/>
    <dataField name="Count of  4spined stickleback" fld="7" subtotal="count" baseField="0" baseItem="0"/>
    <dataField name="Count of 3 spined stickleback" fld="8" subtotal="count" baseField="0" baseItem="0"/>
    <dataField name="Count of 9 spined stickleback" fld="9" subtotal="count" baseField="0" baseItem="0"/>
    <dataField name="Count of Silverside" fld="11" subtotal="count" baseField="0" baseItem="0"/>
    <dataField name="Count of smelt" fld="13" subtotal="count" baseField="0" baseItem="0"/>
    <dataField name="Count of American Eel" fld="12" subtotal="count" baseField="0" baseItem="0"/>
    <dataField name="Count of Shrimp" fld="14" subtotal="count" baseField="0" baseItem="0"/>
    <dataField name="Count of Area" fld="5" subtotal="count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" cacheId="16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12:D14" firstHeaderRow="1" firstDataRow="2" firstDataCol="1"/>
  <pivotFields count="24"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Items count="1">
    <i/>
  </rowItems>
  <colFields count="1">
    <field x="4"/>
  </colFields>
  <colItems count="3">
    <i>
      <x/>
    </i>
    <i>
      <x v="1"/>
    </i>
    <i t="grand">
      <x/>
    </i>
  </colItems>
  <dataFields count="1">
    <dataField name="Average of Vol. Mummichog" fld="21" subtotal="average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16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63:E68" firstHeaderRow="1" firstDataRow="2" firstDataCol="2"/>
  <pivotFields count="24"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3">
        <item x="1"/>
        <item h="1" x="0"/>
        <item t="default"/>
      </items>
    </pivotField>
    <pivotField axis="axisRow" compact="0" outline="0" subtotalTop="0" showAll="0" includeNewItemsInFilter="1">
      <items count="5">
        <item x="0"/>
        <item x="1"/>
        <item h="1" x="2"/>
        <item h="1" x="3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4"/>
    <field x="5"/>
  </rowFields>
  <rowItems count="4">
    <i>
      <x/>
      <x/>
    </i>
    <i r="1">
      <x v="1"/>
    </i>
    <i t="default">
      <x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Average of Mummichog" fld="6" subtotal="average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16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53:D56" firstHeaderRow="1" firstDataRow="2" firstDataCol="1"/>
  <pivotFields count="24"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-2"/>
  </rowFields>
  <rowItems count="2">
    <i>
      <x/>
    </i>
    <i i="1">
      <x v="1"/>
    </i>
  </rowItems>
  <colFields count="1">
    <field x="3"/>
  </colFields>
  <colItems count="3">
    <i>
      <x/>
    </i>
    <i>
      <x v="1"/>
    </i>
    <i t="grand">
      <x/>
    </i>
  </colItems>
  <dataFields count="2">
    <dataField name="Average of Mummichog" fld="6" subtotal="average" baseField="0" baseItem="0"/>
    <dataField name="Count of Season" fld="4" subtotal="count" baseField="0" baseItem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3" cacheId="17" dataOnRows="1" applyNumberFormats="0" applyBorderFormats="0" applyFontFormats="0" applyPatternFormats="0" applyAlignmentFormats="0" applyWidthHeightFormats="1" dataCaption="Data" updatedVersion="5" showItems="0" showMultipleLabel="0" showMemberPropertyTips="0" useAutoFormatting="1" itemPrintTitles="1" indent="0" compact="0" compactData="0" gridDropZones="1">
  <location ref="A30:B40" firstHeaderRow="1" firstDataRow="1" firstDataCol="1"/>
  <pivotFields count="24"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1">
    <field x="-2"/>
  </rowFields>
  <rowItems count="1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</rowItems>
  <colItems count="1">
    <i/>
  </colItems>
  <dataFields count="10">
    <dataField name="Count of Mummichog" fld="6" subtotal="count" baseField="0" baseItem="0"/>
    <dataField name="Count of Asian Shore Crab" fld="17" subtotal="count" baseField="0" baseItem="0"/>
    <dataField name="Count of Green Crab" fld="16" subtotal="count" baseField="0" baseItem="0"/>
    <dataField name="Count of  4spined stickleback" fld="7" subtotal="count" baseField="0" baseItem="0"/>
    <dataField name="Count of 3 spined stickleback" fld="8" subtotal="count" baseField="0" baseItem="0"/>
    <dataField name="Count of 9 spined stickleback" fld="9" subtotal="count" baseField="0" baseItem="0"/>
    <dataField name="Count of Silverside" fld="11" subtotal="count" baseField="0" baseItem="0"/>
    <dataField name="Count of smelt" fld="13" subtotal="count" baseField="0" baseItem="0"/>
    <dataField name="Count of American Eel" fld="12" subtotal="count" baseField="0" baseItem="0"/>
    <dataField name="Count of Area" fld="5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76"/>
  <sheetViews>
    <sheetView tabSelected="1" zoomScale="90" zoomScaleNormal="90" workbookViewId="0">
      <pane xSplit="2" ySplit="7" topLeftCell="C44" activePane="bottomRight" state="frozenSplit"/>
      <selection pane="topRight" activeCell="C1" sqref="C1"/>
      <selection pane="bottomLeft" activeCell="A8" sqref="A8"/>
      <selection pane="bottomRight" activeCell="E70" sqref="E70"/>
    </sheetView>
  </sheetViews>
  <sheetFormatPr defaultRowHeight="12.75" x14ac:dyDescent="0.2"/>
  <cols>
    <col min="1" max="1" width="12" style="3" customWidth="1"/>
    <col min="2" max="3" width="7.42578125" customWidth="1"/>
    <col min="4" max="4" width="15" bestFit="1" customWidth="1"/>
    <col min="5" max="6" width="7.42578125" customWidth="1"/>
    <col min="7" max="7" width="4.140625" customWidth="1"/>
    <col min="8" max="8" width="4.5703125" customWidth="1"/>
    <col min="9" max="9" width="4.28515625" customWidth="1"/>
    <col min="10" max="10" width="3.28515625" customWidth="1"/>
    <col min="11" max="11" width="6.28515625" customWidth="1"/>
    <col min="12" max="12" width="4" customWidth="1"/>
    <col min="13" max="14" width="3.85546875" customWidth="1"/>
    <col min="15" max="16" width="4.7109375" customWidth="1"/>
    <col min="17" max="19" width="5.28515625" customWidth="1"/>
    <col min="20" max="20" width="8.42578125" customWidth="1"/>
    <col min="21" max="21" width="9.85546875" customWidth="1"/>
    <col min="22" max="24" width="5.140625" customWidth="1"/>
  </cols>
  <sheetData>
    <row r="1" spans="1:28" ht="12.75" customHeight="1" x14ac:dyDescent="0.2">
      <c r="A1" s="11" t="s">
        <v>0</v>
      </c>
      <c r="G1" s="9" t="s">
        <v>1</v>
      </c>
    </row>
    <row r="2" spans="1:28" x14ac:dyDescent="0.2">
      <c r="A2" s="3" t="s">
        <v>2</v>
      </c>
      <c r="K2" t="s">
        <v>44</v>
      </c>
    </row>
    <row r="3" spans="1:28" x14ac:dyDescent="0.2">
      <c r="A3" s="3" t="s">
        <v>3</v>
      </c>
      <c r="G3" t="s">
        <v>63</v>
      </c>
      <c r="K3">
        <f>SUM(G8:G400)</f>
        <v>3072</v>
      </c>
    </row>
    <row r="4" spans="1:28" x14ac:dyDescent="0.2">
      <c r="A4" s="3" t="s">
        <v>4</v>
      </c>
    </row>
    <row r="5" spans="1:28" x14ac:dyDescent="0.2">
      <c r="G5" s="9" t="s">
        <v>5</v>
      </c>
      <c r="V5" s="9" t="s">
        <v>6</v>
      </c>
      <c r="W5" s="9"/>
      <c r="X5" s="9"/>
    </row>
    <row r="6" spans="1:28" x14ac:dyDescent="0.2">
      <c r="H6" s="9" t="s">
        <v>7</v>
      </c>
    </row>
    <row r="7" spans="1:28" ht="80.25" customHeight="1" x14ac:dyDescent="0.2">
      <c r="A7" s="6" t="s">
        <v>8</v>
      </c>
      <c r="B7" s="5" t="s">
        <v>9</v>
      </c>
      <c r="C7" s="4" t="s">
        <v>10</v>
      </c>
      <c r="D7" s="10" t="s">
        <v>41</v>
      </c>
      <c r="E7" s="4" t="s">
        <v>40</v>
      </c>
      <c r="F7" s="5" t="s">
        <v>11</v>
      </c>
      <c r="G7" s="10" t="s">
        <v>12</v>
      </c>
      <c r="H7" s="10" t="s">
        <v>13</v>
      </c>
      <c r="I7" s="10" t="s">
        <v>14</v>
      </c>
      <c r="J7" s="10" t="s">
        <v>15</v>
      </c>
      <c r="K7" s="10" t="s">
        <v>16</v>
      </c>
      <c r="L7" s="10" t="s">
        <v>17</v>
      </c>
      <c r="M7" s="4" t="s">
        <v>70</v>
      </c>
      <c r="N7" s="10" t="s">
        <v>18</v>
      </c>
      <c r="O7" s="10" t="s">
        <v>79</v>
      </c>
      <c r="P7" s="10" t="s">
        <v>20</v>
      </c>
      <c r="Q7" s="10" t="s">
        <v>69</v>
      </c>
      <c r="R7" s="10" t="s">
        <v>66</v>
      </c>
      <c r="S7" s="10" t="s">
        <v>64</v>
      </c>
      <c r="T7" s="4" t="s">
        <v>21</v>
      </c>
      <c r="U7" s="4" t="s">
        <v>22</v>
      </c>
      <c r="V7" s="10" t="s">
        <v>37</v>
      </c>
      <c r="W7" s="10" t="s">
        <v>38</v>
      </c>
      <c r="X7" s="10" t="s">
        <v>39</v>
      </c>
      <c r="Y7" s="9" t="s">
        <v>23</v>
      </c>
      <c r="AB7" s="8"/>
    </row>
    <row r="8" spans="1:28" s="2" customFormat="1" x14ac:dyDescent="0.2">
      <c r="A8" s="12">
        <v>35928</v>
      </c>
      <c r="B8" s="2">
        <v>1</v>
      </c>
      <c r="C8" s="13">
        <v>22</v>
      </c>
      <c r="D8" s="13" t="s">
        <v>45</v>
      </c>
      <c r="E8" s="13" t="s">
        <v>42</v>
      </c>
      <c r="F8" s="2" t="s">
        <v>24</v>
      </c>
      <c r="G8" s="2">
        <v>0</v>
      </c>
      <c r="H8" s="2">
        <v>0</v>
      </c>
      <c r="I8" s="2">
        <v>0</v>
      </c>
      <c r="J8" s="2">
        <v>0</v>
      </c>
      <c r="K8" s="2">
        <v>2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2</v>
      </c>
      <c r="U8" s="2">
        <v>1</v>
      </c>
    </row>
    <row r="9" spans="1:28" s="2" customFormat="1" x14ac:dyDescent="0.2">
      <c r="A9" s="12">
        <v>35928</v>
      </c>
      <c r="B9" s="2">
        <v>2</v>
      </c>
      <c r="C9" s="13">
        <v>21.33</v>
      </c>
      <c r="D9" s="13" t="s">
        <v>45</v>
      </c>
      <c r="E9" s="13" t="s">
        <v>42</v>
      </c>
      <c r="F9" s="2" t="s">
        <v>24</v>
      </c>
      <c r="G9" s="2">
        <v>2</v>
      </c>
      <c r="H9" s="2">
        <v>0</v>
      </c>
      <c r="I9" s="2">
        <v>0</v>
      </c>
      <c r="J9" s="2">
        <v>0</v>
      </c>
      <c r="K9" s="2">
        <v>1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0</v>
      </c>
      <c r="S9" s="2">
        <v>0</v>
      </c>
      <c r="T9" s="2">
        <v>4</v>
      </c>
      <c r="U9" s="2">
        <v>3</v>
      </c>
    </row>
    <row r="10" spans="1:28" s="2" customFormat="1" x14ac:dyDescent="0.2">
      <c r="A10" s="12">
        <v>35928</v>
      </c>
      <c r="B10" s="2">
        <v>2.5</v>
      </c>
      <c r="C10" s="13">
        <v>14.5</v>
      </c>
      <c r="D10" s="13" t="s">
        <v>45</v>
      </c>
      <c r="E10" s="13" t="s">
        <v>42</v>
      </c>
      <c r="F10" s="2" t="s">
        <v>24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14" t="s">
        <v>25</v>
      </c>
      <c r="U10" s="2">
        <v>5</v>
      </c>
      <c r="V10" s="2" t="s">
        <v>26</v>
      </c>
    </row>
    <row r="11" spans="1:28" s="2" customFormat="1" x14ac:dyDescent="0.2">
      <c r="A11" s="12">
        <v>35928</v>
      </c>
      <c r="B11" s="2">
        <v>3</v>
      </c>
      <c r="C11" s="13">
        <v>14</v>
      </c>
      <c r="D11" s="13" t="s">
        <v>45</v>
      </c>
      <c r="E11" s="13" t="s">
        <v>42</v>
      </c>
      <c r="F11" s="2" t="s">
        <v>27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14" t="s">
        <v>28</v>
      </c>
      <c r="U11" s="2">
        <v>4</v>
      </c>
      <c r="V11" s="2" t="s">
        <v>29</v>
      </c>
    </row>
    <row r="12" spans="1:28" s="2" customFormat="1" x14ac:dyDescent="0.2">
      <c r="A12" s="12">
        <v>35929</v>
      </c>
      <c r="B12" s="2">
        <v>1</v>
      </c>
      <c r="C12" s="13">
        <v>19.5</v>
      </c>
      <c r="D12" s="13" t="s">
        <v>45</v>
      </c>
      <c r="E12" s="13" t="s">
        <v>42</v>
      </c>
      <c r="F12" s="2" t="s">
        <v>24</v>
      </c>
      <c r="G12" s="2">
        <v>22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22</v>
      </c>
      <c r="U12" s="2">
        <v>1</v>
      </c>
      <c r="V12" s="2">
        <v>2</v>
      </c>
    </row>
    <row r="13" spans="1:28" s="2" customFormat="1" x14ac:dyDescent="0.2">
      <c r="A13" s="12">
        <v>35929</v>
      </c>
      <c r="B13" s="2">
        <v>2</v>
      </c>
      <c r="C13" s="13">
        <v>19.5</v>
      </c>
      <c r="D13" s="13" t="s">
        <v>45</v>
      </c>
      <c r="E13" s="13" t="s">
        <v>42</v>
      </c>
      <c r="F13" s="2" t="s">
        <v>24</v>
      </c>
      <c r="G13" s="2">
        <v>70</v>
      </c>
      <c r="H13" s="2">
        <v>0</v>
      </c>
      <c r="I13" s="2">
        <v>0</v>
      </c>
      <c r="J13" s="2">
        <v>0</v>
      </c>
      <c r="K13" s="2">
        <v>5</v>
      </c>
      <c r="L13" s="2">
        <v>0</v>
      </c>
      <c r="M13" s="2">
        <v>1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76</v>
      </c>
      <c r="U13" s="2">
        <v>3</v>
      </c>
      <c r="V13" s="2">
        <v>2.2000000000000002</v>
      </c>
    </row>
    <row r="14" spans="1:28" s="2" customFormat="1" x14ac:dyDescent="0.2">
      <c r="A14" s="12">
        <v>35929</v>
      </c>
      <c r="B14" s="2">
        <v>2.5</v>
      </c>
      <c r="C14" s="13">
        <v>19.5</v>
      </c>
      <c r="D14" s="13" t="s">
        <v>45</v>
      </c>
      <c r="E14" s="13" t="s">
        <v>42</v>
      </c>
      <c r="F14" s="2" t="s">
        <v>24</v>
      </c>
      <c r="G14" s="2">
        <v>195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195</v>
      </c>
      <c r="U14" s="2">
        <v>1</v>
      </c>
      <c r="V14" s="2">
        <v>2.0499999999999998</v>
      </c>
    </row>
    <row r="15" spans="1:28" s="2" customFormat="1" x14ac:dyDescent="0.2">
      <c r="A15" s="12">
        <v>35929</v>
      </c>
      <c r="B15" s="2">
        <v>3</v>
      </c>
      <c r="C15" s="13">
        <v>19.5</v>
      </c>
      <c r="D15" s="13" t="s">
        <v>45</v>
      </c>
      <c r="E15" s="13" t="s">
        <v>42</v>
      </c>
      <c r="F15" s="2" t="s">
        <v>27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14" t="s">
        <v>30</v>
      </c>
      <c r="U15" s="2">
        <v>3</v>
      </c>
      <c r="V15" s="2" t="s">
        <v>31</v>
      </c>
    </row>
    <row r="16" spans="1:28" s="2" customFormat="1" x14ac:dyDescent="0.2">
      <c r="A16" s="12">
        <v>36103</v>
      </c>
      <c r="B16" s="2">
        <v>2.5</v>
      </c>
      <c r="C16" s="13">
        <v>24</v>
      </c>
      <c r="D16" s="13" t="s">
        <v>45</v>
      </c>
      <c r="E16" s="13" t="s">
        <v>43</v>
      </c>
      <c r="F16" s="2" t="s">
        <v>24</v>
      </c>
      <c r="G16" s="2">
        <v>202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202</v>
      </c>
      <c r="U16" s="2">
        <v>1</v>
      </c>
      <c r="V16" s="2">
        <v>2.83</v>
      </c>
    </row>
    <row r="17" spans="1:26" s="2" customFormat="1" x14ac:dyDescent="0.2">
      <c r="A17" s="12">
        <v>36103</v>
      </c>
      <c r="B17" s="2">
        <v>3</v>
      </c>
      <c r="C17" s="13">
        <v>24</v>
      </c>
      <c r="D17" s="13" t="s">
        <v>45</v>
      </c>
      <c r="E17" s="13" t="s">
        <v>43</v>
      </c>
      <c r="F17" s="2" t="s">
        <v>27</v>
      </c>
      <c r="G17" s="2">
        <v>241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2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243</v>
      </c>
      <c r="U17" s="2">
        <v>2</v>
      </c>
      <c r="V17" s="2">
        <v>3.04</v>
      </c>
    </row>
    <row r="18" spans="1:26" s="2" customFormat="1" x14ac:dyDescent="0.2">
      <c r="A18" s="12">
        <v>36472</v>
      </c>
      <c r="B18" s="2">
        <v>2</v>
      </c>
      <c r="C18" s="13">
        <v>25</v>
      </c>
      <c r="D18" s="13" t="s">
        <v>45</v>
      </c>
      <c r="E18" s="13" t="s">
        <v>43</v>
      </c>
      <c r="F18" s="2" t="s">
        <v>24</v>
      </c>
      <c r="G18" s="2">
        <v>268</v>
      </c>
      <c r="H18" s="2">
        <v>0</v>
      </c>
      <c r="I18" s="2">
        <v>0</v>
      </c>
      <c r="J18" s="2">
        <v>0</v>
      </c>
      <c r="K18" s="2">
        <v>0</v>
      </c>
      <c r="L18" s="2">
        <v>1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269</v>
      </c>
      <c r="V18" s="2">
        <v>1.7</v>
      </c>
    </row>
    <row r="19" spans="1:26" s="2" customFormat="1" x14ac:dyDescent="0.2">
      <c r="A19" s="12">
        <v>36824</v>
      </c>
      <c r="B19" s="2" t="s">
        <v>32</v>
      </c>
      <c r="C19" s="13">
        <v>3</v>
      </c>
      <c r="D19" s="13" t="s">
        <v>45</v>
      </c>
      <c r="E19" s="13" t="s">
        <v>43</v>
      </c>
      <c r="F19" s="21" t="s">
        <v>32</v>
      </c>
      <c r="G19" s="2">
        <v>126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126</v>
      </c>
      <c r="U19" s="2">
        <v>1</v>
      </c>
      <c r="V19" s="2">
        <v>1.7</v>
      </c>
    </row>
    <row r="20" spans="1:26" s="2" customFormat="1" x14ac:dyDescent="0.2">
      <c r="A20" s="12">
        <v>36824</v>
      </c>
      <c r="B20" s="2" t="s">
        <v>33</v>
      </c>
      <c r="C20" s="13">
        <v>3</v>
      </c>
      <c r="D20" s="13" t="s">
        <v>45</v>
      </c>
      <c r="E20" s="13" t="s">
        <v>43</v>
      </c>
      <c r="F20" s="21" t="s">
        <v>33</v>
      </c>
      <c r="G20" s="2">
        <v>54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54</v>
      </c>
      <c r="U20" s="2">
        <v>1</v>
      </c>
      <c r="V20" s="2">
        <v>1.4</v>
      </c>
    </row>
    <row r="21" spans="1:26" s="2" customFormat="1" x14ac:dyDescent="0.2">
      <c r="A21" s="12">
        <v>37748</v>
      </c>
      <c r="B21" s="2">
        <v>1</v>
      </c>
      <c r="C21" s="13">
        <v>16.5</v>
      </c>
      <c r="D21" s="13" t="s">
        <v>45</v>
      </c>
      <c r="E21" s="13" t="s">
        <v>42</v>
      </c>
      <c r="F21" s="2" t="s">
        <v>24</v>
      </c>
      <c r="G21" s="2">
        <v>21</v>
      </c>
      <c r="H21" s="2">
        <v>0</v>
      </c>
      <c r="I21" s="2">
        <v>2</v>
      </c>
      <c r="J21" s="2">
        <v>2</v>
      </c>
      <c r="K21" s="2">
        <v>0</v>
      </c>
      <c r="L21" s="2">
        <v>0</v>
      </c>
      <c r="M21" s="2">
        <v>0</v>
      </c>
      <c r="N21" s="2">
        <v>1</v>
      </c>
      <c r="O21" s="2">
        <v>0</v>
      </c>
      <c r="P21" s="2">
        <v>1</v>
      </c>
      <c r="Q21" s="2">
        <v>0</v>
      </c>
      <c r="R21" s="2">
        <v>0</v>
      </c>
      <c r="S21" s="2">
        <v>0</v>
      </c>
      <c r="T21" s="2">
        <v>27</v>
      </c>
      <c r="U21" s="2">
        <v>5</v>
      </c>
      <c r="V21" s="2">
        <v>2.38</v>
      </c>
    </row>
    <row r="22" spans="1:26" s="2" customFormat="1" x14ac:dyDescent="0.2">
      <c r="A22" s="12">
        <v>37748</v>
      </c>
      <c r="B22" s="2">
        <v>3</v>
      </c>
      <c r="C22" s="13">
        <v>16.5</v>
      </c>
      <c r="D22" s="13" t="s">
        <v>45</v>
      </c>
      <c r="E22" s="13" t="s">
        <v>42</v>
      </c>
      <c r="F22" s="2" t="s">
        <v>27</v>
      </c>
      <c r="G22" s="2">
        <v>13</v>
      </c>
      <c r="H22" s="2">
        <v>0</v>
      </c>
      <c r="I22" s="2">
        <v>0</v>
      </c>
      <c r="J22" s="2">
        <v>1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14</v>
      </c>
      <c r="U22" s="2">
        <v>2</v>
      </c>
      <c r="V22" s="2">
        <v>2.69</v>
      </c>
    </row>
    <row r="23" spans="1:26" s="2" customFormat="1" ht="20.25" customHeight="1" x14ac:dyDescent="0.2">
      <c r="A23" s="15">
        <v>37749</v>
      </c>
      <c r="B23" s="2">
        <v>1</v>
      </c>
      <c r="C23" t="s">
        <v>35</v>
      </c>
      <c r="D23" s="13" t="s">
        <v>45</v>
      </c>
      <c r="E23" s="13" t="s">
        <v>42</v>
      </c>
      <c r="F23" s="2" t="s">
        <v>24</v>
      </c>
      <c r="G23" s="2">
        <v>30</v>
      </c>
      <c r="H23" s="2">
        <v>1</v>
      </c>
      <c r="I23" s="2">
        <v>1</v>
      </c>
      <c r="J23" s="2">
        <v>5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37</v>
      </c>
      <c r="U23" s="2">
        <v>4</v>
      </c>
      <c r="V23"/>
      <c r="W23"/>
      <c r="X23"/>
      <c r="Y23" s="7" t="s">
        <v>36</v>
      </c>
    </row>
    <row r="24" spans="1:26" s="2" customFormat="1" x14ac:dyDescent="0.2">
      <c r="A24" s="15">
        <v>37749</v>
      </c>
      <c r="B24" s="2">
        <v>3</v>
      </c>
      <c r="C24" t="s">
        <v>35</v>
      </c>
      <c r="D24" s="13" t="s">
        <v>45</v>
      </c>
      <c r="E24" s="13" t="s">
        <v>42</v>
      </c>
      <c r="F24" s="2" t="s">
        <v>27</v>
      </c>
      <c r="G24" s="2">
        <v>9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9</v>
      </c>
      <c r="U24" s="2">
        <v>1</v>
      </c>
      <c r="V24"/>
      <c r="W24"/>
      <c r="X24"/>
      <c r="Y24" s="7"/>
    </row>
    <row r="25" spans="1:26" s="2" customFormat="1" x14ac:dyDescent="0.2">
      <c r="A25" s="15">
        <v>37750</v>
      </c>
      <c r="B25" s="2">
        <v>1</v>
      </c>
      <c r="C25" t="s">
        <v>35</v>
      </c>
      <c r="D25" s="13" t="s">
        <v>45</v>
      </c>
      <c r="E25" s="13" t="s">
        <v>42</v>
      </c>
      <c r="F25" s="2" t="s">
        <v>24</v>
      </c>
      <c r="G25" s="2">
        <v>110</v>
      </c>
      <c r="H25" s="2">
        <v>3</v>
      </c>
      <c r="I25" s="2">
        <v>2</v>
      </c>
      <c r="J25">
        <v>9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124</v>
      </c>
      <c r="U25" s="2">
        <v>4</v>
      </c>
      <c r="V25"/>
      <c r="W25"/>
      <c r="X25"/>
      <c r="Y25"/>
      <c r="Z25"/>
    </row>
    <row r="26" spans="1:26" s="2" customFormat="1" x14ac:dyDescent="0.2">
      <c r="A26" s="15">
        <v>37750</v>
      </c>
      <c r="B26" s="2">
        <v>3</v>
      </c>
      <c r="C26" t="s">
        <v>35</v>
      </c>
      <c r="D26" s="13" t="s">
        <v>45</v>
      </c>
      <c r="E26" s="13" t="s">
        <v>42</v>
      </c>
      <c r="F26" s="2" t="s">
        <v>27</v>
      </c>
      <c r="G26" s="2">
        <v>9</v>
      </c>
      <c r="H26" s="2">
        <v>0</v>
      </c>
      <c r="I26" s="2">
        <v>0</v>
      </c>
      <c r="J26">
        <v>1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10</v>
      </c>
      <c r="U26" s="2">
        <v>2</v>
      </c>
      <c r="V26"/>
      <c r="W26"/>
      <c r="X26"/>
      <c r="Y26"/>
      <c r="Z26"/>
    </row>
    <row r="27" spans="1:26" s="2" customFormat="1" x14ac:dyDescent="0.2">
      <c r="A27" s="15">
        <v>39315</v>
      </c>
      <c r="B27" s="2">
        <v>1</v>
      </c>
      <c r="C27">
        <v>3</v>
      </c>
      <c r="D27" s="13" t="s">
        <v>61</v>
      </c>
      <c r="E27" s="13" t="s">
        <v>43</v>
      </c>
      <c r="F27" s="2" t="s">
        <v>24</v>
      </c>
      <c r="G27" s="2">
        <v>2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0">
        <f t="shared" ref="T27:T30" si="0">SUM(G27:S27)</f>
        <v>2</v>
      </c>
      <c r="U27" s="2">
        <v>1</v>
      </c>
      <c r="V27">
        <f>5/2</f>
        <v>2.5</v>
      </c>
      <c r="W27"/>
      <c r="X27"/>
      <c r="Y27"/>
      <c r="Z27"/>
    </row>
    <row r="28" spans="1:26" s="2" customFormat="1" x14ac:dyDescent="0.2">
      <c r="A28" s="15">
        <v>39315</v>
      </c>
      <c r="B28" s="2">
        <v>2</v>
      </c>
      <c r="C28">
        <v>14.5</v>
      </c>
      <c r="D28" s="13" t="s">
        <v>61</v>
      </c>
      <c r="E28" s="13" t="s">
        <v>43</v>
      </c>
      <c r="F28" s="2" t="s">
        <v>24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0">
        <f t="shared" si="0"/>
        <v>0</v>
      </c>
      <c r="U28" s="2">
        <v>0</v>
      </c>
      <c r="V28"/>
      <c r="W28"/>
      <c r="X28"/>
      <c r="Y28"/>
      <c r="Z28"/>
    </row>
    <row r="29" spans="1:26" s="2" customFormat="1" x14ac:dyDescent="0.2">
      <c r="A29" s="15">
        <v>39315</v>
      </c>
      <c r="B29" s="2">
        <v>3</v>
      </c>
      <c r="C29">
        <v>14.5</v>
      </c>
      <c r="D29" s="13" t="s">
        <v>61</v>
      </c>
      <c r="E29" s="13" t="s">
        <v>43</v>
      </c>
      <c r="F29" s="2" t="s">
        <v>27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0">
        <f t="shared" si="0"/>
        <v>0</v>
      </c>
      <c r="U29" s="2">
        <v>0</v>
      </c>
      <c r="V29"/>
      <c r="W29"/>
      <c r="X29"/>
      <c r="Y29"/>
      <c r="Z29"/>
    </row>
    <row r="30" spans="1:26" s="2" customFormat="1" x14ac:dyDescent="0.2">
      <c r="A30" s="15">
        <v>39315</v>
      </c>
      <c r="B30" s="2" t="s">
        <v>33</v>
      </c>
      <c r="C30">
        <v>2</v>
      </c>
      <c r="D30" s="13" t="s">
        <v>61</v>
      </c>
      <c r="E30" s="13" t="s">
        <v>43</v>
      </c>
      <c r="F30" s="2" t="s">
        <v>33</v>
      </c>
      <c r="G30" s="2">
        <v>31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0">
        <f t="shared" si="0"/>
        <v>31</v>
      </c>
      <c r="U30" s="2">
        <v>1</v>
      </c>
      <c r="V30">
        <f>50/31</f>
        <v>1.6129032258064515</v>
      </c>
      <c r="W30"/>
      <c r="X30"/>
      <c r="Y30"/>
      <c r="Z30"/>
    </row>
    <row r="31" spans="1:26" s="2" customFormat="1" x14ac:dyDescent="0.2">
      <c r="A31" s="15">
        <v>40435</v>
      </c>
      <c r="B31" s="20">
        <v>3</v>
      </c>
      <c r="C31">
        <v>16.5</v>
      </c>
      <c r="D31" s="21" t="s">
        <v>61</v>
      </c>
      <c r="E31" s="13" t="s">
        <v>43</v>
      </c>
      <c r="F31" s="2" t="s">
        <v>27</v>
      </c>
      <c r="G31" s="20">
        <v>83</v>
      </c>
      <c r="H31" s="20">
        <v>1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0">
        <v>84</v>
      </c>
      <c r="U31" s="20">
        <v>2</v>
      </c>
      <c r="V31">
        <v>3.8</v>
      </c>
      <c r="W31"/>
      <c r="X31"/>
      <c r="Y31"/>
      <c r="Z31"/>
    </row>
    <row r="32" spans="1:26" s="2" customFormat="1" x14ac:dyDescent="0.2">
      <c r="A32" s="15">
        <v>40437</v>
      </c>
      <c r="B32" s="20">
        <v>2</v>
      </c>
      <c r="C32">
        <v>19.5</v>
      </c>
      <c r="D32" s="21" t="s">
        <v>61</v>
      </c>
      <c r="E32" s="13" t="s">
        <v>43</v>
      </c>
      <c r="F32" s="2" t="s">
        <v>24</v>
      </c>
      <c r="G32" s="20">
        <v>55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0">
        <v>55</v>
      </c>
      <c r="U32" s="20">
        <v>1</v>
      </c>
      <c r="V32">
        <f>115/55</f>
        <v>2.0909090909090908</v>
      </c>
      <c r="W32"/>
      <c r="X32"/>
      <c r="Y32"/>
      <c r="Z32"/>
    </row>
    <row r="33" spans="1:26" s="2" customFormat="1" x14ac:dyDescent="0.2">
      <c r="A33" s="15">
        <v>40437</v>
      </c>
      <c r="B33" s="20">
        <v>3</v>
      </c>
      <c r="C33">
        <v>19.5</v>
      </c>
      <c r="D33" s="21" t="s">
        <v>61</v>
      </c>
      <c r="E33" s="13" t="s">
        <v>43</v>
      </c>
      <c r="F33" s="20" t="s">
        <v>27</v>
      </c>
      <c r="G33" s="20">
        <v>71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>
        <v>1</v>
      </c>
      <c r="R33" s="2">
        <v>0</v>
      </c>
      <c r="S33" s="2">
        <v>0</v>
      </c>
      <c r="T33" s="20">
        <v>72</v>
      </c>
      <c r="U33" s="20">
        <v>2</v>
      </c>
      <c r="V33">
        <f>170/71</f>
        <v>2.3943661971830985</v>
      </c>
      <c r="X33">
        <v>15</v>
      </c>
      <c r="Y33"/>
      <c r="Z33"/>
    </row>
    <row r="34" spans="1:26" s="2" customFormat="1" x14ac:dyDescent="0.2">
      <c r="A34" s="15">
        <v>40438</v>
      </c>
      <c r="B34" s="20">
        <v>2</v>
      </c>
      <c r="C34">
        <v>24</v>
      </c>
      <c r="D34" s="21" t="s">
        <v>61</v>
      </c>
      <c r="E34" s="13" t="s">
        <v>43</v>
      </c>
      <c r="F34" s="2" t="s">
        <v>24</v>
      </c>
      <c r="G34" s="20">
        <v>116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0">
        <v>116</v>
      </c>
      <c r="U34" s="20">
        <v>1</v>
      </c>
      <c r="V34" s="2">
        <f>300/116</f>
        <v>2.5862068965517242</v>
      </c>
    </row>
    <row r="35" spans="1:26" x14ac:dyDescent="0.2">
      <c r="A35" s="15">
        <v>40438</v>
      </c>
      <c r="B35" s="20">
        <v>3</v>
      </c>
      <c r="C35">
        <v>24</v>
      </c>
      <c r="D35" s="21" t="s">
        <v>61</v>
      </c>
      <c r="E35" s="13" t="s">
        <v>43</v>
      </c>
      <c r="F35" t="s">
        <v>27</v>
      </c>
      <c r="G35" s="20">
        <v>121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>
        <v>2</v>
      </c>
      <c r="R35" s="2">
        <v>0</v>
      </c>
      <c r="S35" s="2">
        <v>0</v>
      </c>
      <c r="T35" s="20">
        <v>123</v>
      </c>
      <c r="U35" s="20">
        <v>2</v>
      </c>
    </row>
    <row r="36" spans="1:26" x14ac:dyDescent="0.2">
      <c r="A36" s="15">
        <v>40807</v>
      </c>
      <c r="B36" s="20">
        <v>2</v>
      </c>
      <c r="C36">
        <v>18.5</v>
      </c>
      <c r="D36" s="21" t="s">
        <v>61</v>
      </c>
      <c r="E36" s="13" t="s">
        <v>43</v>
      </c>
      <c r="F36" s="20" t="s">
        <v>24</v>
      </c>
      <c r="G36" s="20">
        <v>117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0">
        <f t="shared" ref="T36:T51" si="1">SUM(G36:S36)</f>
        <v>117</v>
      </c>
      <c r="U36" s="20">
        <v>2</v>
      </c>
    </row>
    <row r="37" spans="1:26" x14ac:dyDescent="0.2">
      <c r="A37" s="15">
        <v>40807</v>
      </c>
      <c r="B37" s="20">
        <v>3</v>
      </c>
      <c r="C37">
        <v>18.5</v>
      </c>
      <c r="D37" s="21" t="s">
        <v>61</v>
      </c>
      <c r="E37" s="13" t="s">
        <v>43</v>
      </c>
      <c r="F37" s="20" t="s">
        <v>27</v>
      </c>
      <c r="G37" s="20">
        <v>26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0">
        <f t="shared" si="1"/>
        <v>26</v>
      </c>
      <c r="U37" s="20">
        <v>1</v>
      </c>
    </row>
    <row r="38" spans="1:26" x14ac:dyDescent="0.2">
      <c r="A38" s="15">
        <v>40808</v>
      </c>
      <c r="B38" s="20">
        <v>2</v>
      </c>
      <c r="C38">
        <v>20</v>
      </c>
      <c r="D38" s="21" t="s">
        <v>61</v>
      </c>
      <c r="E38" s="13" t="s">
        <v>43</v>
      </c>
      <c r="F38" t="s">
        <v>24</v>
      </c>
      <c r="G38" s="20">
        <v>126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0">
        <f t="shared" si="1"/>
        <v>126</v>
      </c>
      <c r="U38" s="20">
        <v>1</v>
      </c>
    </row>
    <row r="39" spans="1:26" x14ac:dyDescent="0.2">
      <c r="A39" s="15">
        <v>40808</v>
      </c>
      <c r="B39" s="20">
        <v>3</v>
      </c>
      <c r="C39">
        <v>20</v>
      </c>
      <c r="D39" s="21" t="s">
        <v>61</v>
      </c>
      <c r="E39" s="13" t="s">
        <v>43</v>
      </c>
      <c r="F39" t="s">
        <v>27</v>
      </c>
      <c r="G39" s="20">
        <v>14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0">
        <f t="shared" si="1"/>
        <v>14</v>
      </c>
      <c r="U39" s="20">
        <v>1</v>
      </c>
    </row>
    <row r="40" spans="1:26" x14ac:dyDescent="0.2">
      <c r="A40" s="15">
        <v>41177</v>
      </c>
      <c r="B40" s="20">
        <v>2</v>
      </c>
      <c r="C40">
        <v>17.75</v>
      </c>
      <c r="D40" s="21" t="s">
        <v>61</v>
      </c>
      <c r="E40" s="13" t="s">
        <v>43</v>
      </c>
      <c r="F40" t="s">
        <v>24</v>
      </c>
      <c r="G40" s="20">
        <v>17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0">
        <f t="shared" si="1"/>
        <v>17</v>
      </c>
      <c r="U40" s="20">
        <v>1</v>
      </c>
      <c r="V40">
        <f>30/17</f>
        <v>1.7647058823529411</v>
      </c>
    </row>
    <row r="41" spans="1:26" x14ac:dyDescent="0.2">
      <c r="A41" s="15">
        <v>41177</v>
      </c>
      <c r="B41" s="20">
        <v>3</v>
      </c>
      <c r="C41">
        <v>17.75</v>
      </c>
      <c r="D41" s="21" t="s">
        <v>61</v>
      </c>
      <c r="E41" s="13" t="s">
        <v>43</v>
      </c>
      <c r="F41" t="s">
        <v>27</v>
      </c>
      <c r="G41" s="20">
        <v>61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0">
        <f t="shared" si="1"/>
        <v>61</v>
      </c>
      <c r="U41" s="20">
        <v>1</v>
      </c>
    </row>
    <row r="42" spans="1:26" x14ac:dyDescent="0.2">
      <c r="A42" s="15">
        <v>41178</v>
      </c>
      <c r="B42" s="20">
        <v>2</v>
      </c>
      <c r="C42">
        <v>20.75</v>
      </c>
      <c r="D42" s="21" t="s">
        <v>61</v>
      </c>
      <c r="E42" s="13" t="s">
        <v>43</v>
      </c>
      <c r="F42" t="s">
        <v>24</v>
      </c>
      <c r="G42" s="20">
        <v>11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0">
        <f t="shared" si="1"/>
        <v>11</v>
      </c>
      <c r="U42" s="20">
        <v>1</v>
      </c>
    </row>
    <row r="43" spans="1:26" x14ac:dyDescent="0.2">
      <c r="A43" s="15">
        <v>41178</v>
      </c>
      <c r="B43" s="20">
        <v>3</v>
      </c>
      <c r="C43">
        <v>20.75</v>
      </c>
      <c r="D43" s="21" t="s">
        <v>61</v>
      </c>
      <c r="E43" s="13" t="s">
        <v>43</v>
      </c>
      <c r="F43" t="s">
        <v>27</v>
      </c>
      <c r="G43" s="20">
        <v>53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0">
        <v>1</v>
      </c>
      <c r="S43" s="2">
        <v>0</v>
      </c>
      <c r="T43" s="20">
        <f t="shared" si="1"/>
        <v>54</v>
      </c>
      <c r="U43" s="20">
        <v>2</v>
      </c>
      <c r="V43">
        <f>145/56</f>
        <v>2.5892857142857144</v>
      </c>
      <c r="Y43" s="1"/>
    </row>
    <row r="44" spans="1:26" x14ac:dyDescent="0.2">
      <c r="A44" s="15">
        <v>41529</v>
      </c>
      <c r="B44" s="20">
        <v>2</v>
      </c>
      <c r="C44">
        <v>20</v>
      </c>
      <c r="D44" s="21" t="s">
        <v>61</v>
      </c>
      <c r="E44" s="13" t="s">
        <v>43</v>
      </c>
      <c r="F44" t="s">
        <v>24</v>
      </c>
      <c r="G44" s="20">
        <v>25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0">
        <f t="shared" si="1"/>
        <v>25</v>
      </c>
      <c r="U44" s="20">
        <v>1</v>
      </c>
      <c r="V44">
        <f>65/25</f>
        <v>2.6</v>
      </c>
    </row>
    <row r="45" spans="1:26" x14ac:dyDescent="0.2">
      <c r="A45" s="15">
        <v>41529</v>
      </c>
      <c r="B45" s="20">
        <v>3</v>
      </c>
      <c r="C45">
        <v>20</v>
      </c>
      <c r="D45" s="21" t="s">
        <v>61</v>
      </c>
      <c r="E45" s="13" t="s">
        <v>43</v>
      </c>
      <c r="F45" t="s">
        <v>27</v>
      </c>
      <c r="G45" s="20">
        <v>76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0">
        <f t="shared" si="1"/>
        <v>76</v>
      </c>
      <c r="U45" s="20">
        <v>1</v>
      </c>
      <c r="V45">
        <f>145/76</f>
        <v>1.9078947368421053</v>
      </c>
    </row>
    <row r="46" spans="1:26" x14ac:dyDescent="0.2">
      <c r="A46" s="15">
        <v>41530</v>
      </c>
      <c r="B46" s="20">
        <v>2</v>
      </c>
      <c r="C46">
        <v>24</v>
      </c>
      <c r="D46" s="21" t="s">
        <v>61</v>
      </c>
      <c r="E46" s="13" t="s">
        <v>43</v>
      </c>
      <c r="F46" t="s">
        <v>24</v>
      </c>
      <c r="G46" s="20">
        <v>86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>
        <v>1</v>
      </c>
      <c r="R46" s="2">
        <v>0</v>
      </c>
      <c r="S46" s="2">
        <v>0</v>
      </c>
      <c r="T46" s="20">
        <f t="shared" si="1"/>
        <v>87</v>
      </c>
      <c r="U46" s="20">
        <v>2</v>
      </c>
      <c r="V46">
        <f>195/86</f>
        <v>2.2674418604651163</v>
      </c>
    </row>
    <row r="47" spans="1:26" x14ac:dyDescent="0.2">
      <c r="A47" s="15">
        <v>41530</v>
      </c>
      <c r="B47" s="20">
        <v>3</v>
      </c>
      <c r="C47">
        <v>24</v>
      </c>
      <c r="D47" s="21" t="s">
        <v>61</v>
      </c>
      <c r="E47" s="13" t="s">
        <v>43</v>
      </c>
      <c r="F47" t="s">
        <v>27</v>
      </c>
      <c r="G47" s="20">
        <v>18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>
        <v>2</v>
      </c>
      <c r="N47" s="2">
        <v>0</v>
      </c>
      <c r="O47" s="2">
        <v>0</v>
      </c>
      <c r="P47" s="2">
        <v>0</v>
      </c>
      <c r="Q47">
        <v>2</v>
      </c>
      <c r="R47" s="2">
        <v>0</v>
      </c>
      <c r="S47" s="2">
        <v>0</v>
      </c>
      <c r="T47" s="20">
        <f t="shared" si="1"/>
        <v>22</v>
      </c>
      <c r="U47" s="20">
        <v>2</v>
      </c>
      <c r="V47">
        <f>354/15</f>
        <v>23.6</v>
      </c>
      <c r="W47">
        <v>50</v>
      </c>
      <c r="X47">
        <f>25/2</f>
        <v>12.5</v>
      </c>
      <c r="Y47" s="2" t="s">
        <v>71</v>
      </c>
    </row>
    <row r="48" spans="1:26" x14ac:dyDescent="0.2">
      <c r="A48" s="15">
        <v>41898</v>
      </c>
      <c r="B48" s="20">
        <v>2</v>
      </c>
      <c r="C48">
        <v>24</v>
      </c>
      <c r="D48" s="21" t="s">
        <v>61</v>
      </c>
      <c r="E48" s="13" t="s">
        <v>43</v>
      </c>
      <c r="F48" t="s">
        <v>34</v>
      </c>
      <c r="G48" s="20">
        <v>2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0">
        <f t="shared" si="1"/>
        <v>2</v>
      </c>
      <c r="U48" s="20">
        <v>1</v>
      </c>
      <c r="V48">
        <v>1</v>
      </c>
    </row>
    <row r="49" spans="1:25" x14ac:dyDescent="0.2">
      <c r="A49" s="15">
        <v>41898</v>
      </c>
      <c r="B49" s="20">
        <v>3</v>
      </c>
      <c r="C49">
        <v>24</v>
      </c>
      <c r="D49" s="21" t="s">
        <v>61</v>
      </c>
      <c r="E49" s="13" t="s">
        <v>43</v>
      </c>
      <c r="F49" t="s">
        <v>27</v>
      </c>
      <c r="G49" s="20">
        <v>8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0">
        <f t="shared" si="1"/>
        <v>8</v>
      </c>
      <c r="U49" s="20">
        <v>1</v>
      </c>
      <c r="V49">
        <f>20/8</f>
        <v>2.5</v>
      </c>
    </row>
    <row r="50" spans="1:25" x14ac:dyDescent="0.2">
      <c r="A50" s="15">
        <v>41899</v>
      </c>
      <c r="B50" s="20">
        <v>2</v>
      </c>
      <c r="C50">
        <v>24</v>
      </c>
      <c r="D50" s="21" t="s">
        <v>61</v>
      </c>
      <c r="E50" s="13" t="s">
        <v>43</v>
      </c>
      <c r="F50" t="s">
        <v>34</v>
      </c>
      <c r="G50" s="20">
        <v>3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0">
        <f t="shared" si="1"/>
        <v>3</v>
      </c>
      <c r="U50" s="20">
        <v>1</v>
      </c>
      <c r="V50">
        <f>10/3</f>
        <v>3.3333333333333335</v>
      </c>
    </row>
    <row r="51" spans="1:25" x14ac:dyDescent="0.2">
      <c r="A51" s="15">
        <v>41899</v>
      </c>
      <c r="B51" s="20">
        <v>3</v>
      </c>
      <c r="C51">
        <v>24</v>
      </c>
      <c r="D51" s="21" t="s">
        <v>61</v>
      </c>
      <c r="E51" s="13" t="s">
        <v>43</v>
      </c>
      <c r="F51" t="s">
        <v>27</v>
      </c>
      <c r="G51" s="20">
        <v>1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0">
        <f t="shared" si="1"/>
        <v>1</v>
      </c>
      <c r="U51" s="20">
        <v>1</v>
      </c>
      <c r="W51">
        <v>35</v>
      </c>
    </row>
    <row r="52" spans="1:25" x14ac:dyDescent="0.2">
      <c r="A52" s="15">
        <v>42264</v>
      </c>
      <c r="B52" s="20">
        <v>2</v>
      </c>
      <c r="C52">
        <v>18</v>
      </c>
      <c r="D52" s="21" t="s">
        <v>61</v>
      </c>
      <c r="E52" s="13" t="s">
        <v>43</v>
      </c>
      <c r="F52" t="s">
        <v>34</v>
      </c>
      <c r="G52" s="20">
        <v>50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1</v>
      </c>
      <c r="R52" s="2">
        <v>0</v>
      </c>
      <c r="S52" s="2">
        <v>0</v>
      </c>
      <c r="T52">
        <v>50</v>
      </c>
      <c r="U52" s="20">
        <v>2</v>
      </c>
      <c r="V52" s="2" t="s">
        <v>49</v>
      </c>
      <c r="X52">
        <v>10</v>
      </c>
    </row>
    <row r="53" spans="1:25" x14ac:dyDescent="0.2">
      <c r="A53" s="15">
        <v>42264</v>
      </c>
      <c r="B53" s="20">
        <v>3</v>
      </c>
      <c r="C53">
        <v>18</v>
      </c>
      <c r="D53" s="21" t="s">
        <v>61</v>
      </c>
      <c r="E53" s="13" t="s">
        <v>43</v>
      </c>
      <c r="F53" t="s">
        <v>27</v>
      </c>
      <c r="G53" s="20">
        <v>6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>
        <v>6</v>
      </c>
      <c r="U53" s="20">
        <v>1</v>
      </c>
    </row>
    <row r="54" spans="1:25" x14ac:dyDescent="0.2">
      <c r="A54" s="15">
        <v>42265</v>
      </c>
      <c r="B54" s="20">
        <v>2</v>
      </c>
      <c r="C54">
        <v>24</v>
      </c>
      <c r="D54" s="21" t="s">
        <v>61</v>
      </c>
      <c r="E54" s="13" t="s">
        <v>43</v>
      </c>
      <c r="F54" t="s">
        <v>34</v>
      </c>
      <c r="G54" s="20">
        <v>15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0">
        <f t="shared" ref="T54:T61" si="2">SUM(G54:S54)</f>
        <v>15</v>
      </c>
      <c r="U54" s="20">
        <v>1</v>
      </c>
      <c r="V54">
        <f>20/15</f>
        <v>1.3333333333333333</v>
      </c>
    </row>
    <row r="55" spans="1:25" x14ac:dyDescent="0.2">
      <c r="A55" s="15">
        <v>42265</v>
      </c>
      <c r="B55" s="20">
        <v>3</v>
      </c>
      <c r="C55">
        <v>24</v>
      </c>
      <c r="D55" s="21" t="s">
        <v>61</v>
      </c>
      <c r="E55" s="13" t="s">
        <v>43</v>
      </c>
      <c r="F55" t="s">
        <v>27</v>
      </c>
      <c r="G55" s="20">
        <v>2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0">
        <f t="shared" si="2"/>
        <v>2</v>
      </c>
      <c r="U55" s="20">
        <v>1</v>
      </c>
      <c r="V55">
        <f>5/2</f>
        <v>2.5</v>
      </c>
    </row>
    <row r="56" spans="1:25" x14ac:dyDescent="0.2">
      <c r="A56" s="15">
        <v>42641</v>
      </c>
      <c r="B56" s="20">
        <v>2</v>
      </c>
      <c r="C56">
        <v>24</v>
      </c>
      <c r="D56" s="21" t="s">
        <v>61</v>
      </c>
      <c r="E56" s="13" t="s">
        <v>43</v>
      </c>
      <c r="F56" t="s">
        <v>34</v>
      </c>
      <c r="G56" s="20">
        <v>48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>
        <v>1</v>
      </c>
      <c r="R56" s="2">
        <v>0</v>
      </c>
      <c r="S56" s="2">
        <v>0</v>
      </c>
      <c r="T56" s="20">
        <f t="shared" si="2"/>
        <v>49</v>
      </c>
      <c r="U56" s="20">
        <v>2</v>
      </c>
      <c r="V56">
        <f>100/48</f>
        <v>2.0833333333333335</v>
      </c>
      <c r="X56">
        <v>2.5</v>
      </c>
    </row>
    <row r="57" spans="1:25" x14ac:dyDescent="0.2">
      <c r="A57" s="15">
        <v>42641</v>
      </c>
      <c r="B57" s="20">
        <v>3</v>
      </c>
      <c r="C57">
        <v>24</v>
      </c>
      <c r="D57" s="21" t="s">
        <v>61</v>
      </c>
      <c r="E57" s="13" t="s">
        <v>43</v>
      </c>
      <c r="F57" t="s">
        <v>27</v>
      </c>
      <c r="G57" s="20">
        <v>137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>
        <v>1</v>
      </c>
      <c r="R57" s="2">
        <v>0</v>
      </c>
      <c r="S57" s="2">
        <v>0</v>
      </c>
      <c r="T57" s="20">
        <f t="shared" si="2"/>
        <v>138</v>
      </c>
      <c r="U57" s="20">
        <v>2</v>
      </c>
      <c r="V57">
        <f>295/137</f>
        <v>2.1532846715328469</v>
      </c>
      <c r="X57">
        <v>5</v>
      </c>
    </row>
    <row r="58" spans="1:25" x14ac:dyDescent="0.2">
      <c r="A58" s="15">
        <v>42992</v>
      </c>
      <c r="B58" s="20">
        <v>2</v>
      </c>
      <c r="C58">
        <v>18</v>
      </c>
      <c r="D58" s="21" t="s">
        <v>61</v>
      </c>
      <c r="E58" s="13" t="s">
        <v>43</v>
      </c>
      <c r="F58" t="s">
        <v>34</v>
      </c>
      <c r="G58" s="20">
        <v>13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>
        <v>2</v>
      </c>
      <c r="R58" s="2">
        <v>0</v>
      </c>
      <c r="S58" s="2">
        <v>0</v>
      </c>
      <c r="T58" s="20">
        <f t="shared" si="2"/>
        <v>15</v>
      </c>
      <c r="U58" s="20">
        <v>2</v>
      </c>
      <c r="V58">
        <f>25/13</f>
        <v>1.9230769230769231</v>
      </c>
    </row>
    <row r="59" spans="1:25" x14ac:dyDescent="0.2">
      <c r="A59" s="15">
        <v>42992</v>
      </c>
      <c r="B59" s="20">
        <v>3</v>
      </c>
      <c r="C59">
        <v>18</v>
      </c>
      <c r="D59" s="21" t="s">
        <v>61</v>
      </c>
      <c r="E59" s="13" t="s">
        <v>43</v>
      </c>
      <c r="F59" t="s">
        <v>27</v>
      </c>
      <c r="G59" s="20">
        <v>64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0">
        <f t="shared" si="2"/>
        <v>64</v>
      </c>
      <c r="U59" s="20">
        <v>1</v>
      </c>
      <c r="V59">
        <f>110/64</f>
        <v>1.71875</v>
      </c>
    </row>
    <row r="60" spans="1:25" x14ac:dyDescent="0.2">
      <c r="A60" s="15">
        <v>43356</v>
      </c>
      <c r="B60" s="20">
        <v>2</v>
      </c>
      <c r="C60">
        <v>18</v>
      </c>
      <c r="D60" s="21" t="s">
        <v>61</v>
      </c>
      <c r="E60" s="13" t="s">
        <v>43</v>
      </c>
      <c r="F60" t="s">
        <v>34</v>
      </c>
      <c r="G60" s="20">
        <v>226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>
        <v>1</v>
      </c>
      <c r="P60" s="2">
        <v>0</v>
      </c>
      <c r="Q60" s="2">
        <v>0</v>
      </c>
      <c r="R60" s="2">
        <v>0</v>
      </c>
      <c r="S60" s="2">
        <v>0</v>
      </c>
      <c r="T60" s="20">
        <f t="shared" si="2"/>
        <v>227</v>
      </c>
      <c r="U60" s="20">
        <v>2</v>
      </c>
      <c r="V60">
        <f>370/226</f>
        <v>1.6371681415929205</v>
      </c>
      <c r="Y60" t="s">
        <v>77</v>
      </c>
    </row>
    <row r="61" spans="1:25" x14ac:dyDescent="0.2">
      <c r="A61" s="15">
        <v>43356</v>
      </c>
      <c r="B61" s="20">
        <v>3</v>
      </c>
      <c r="C61">
        <v>18</v>
      </c>
      <c r="D61" s="21" t="s">
        <v>61</v>
      </c>
      <c r="E61" s="13" t="s">
        <v>43</v>
      </c>
      <c r="F61" t="s">
        <v>27</v>
      </c>
      <c r="G61" s="20">
        <v>16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0">
        <f t="shared" si="2"/>
        <v>16</v>
      </c>
      <c r="U61" s="20">
        <v>1</v>
      </c>
      <c r="V61">
        <f>25/16</f>
        <v>1.5625</v>
      </c>
    </row>
    <row r="62" spans="1:25" x14ac:dyDescent="0.2">
      <c r="A62" s="15" t="s">
        <v>49</v>
      </c>
      <c r="B62" s="20"/>
      <c r="D62" s="21"/>
      <c r="E62" s="13"/>
    </row>
    <row r="63" spans="1:25" x14ac:dyDescent="0.2">
      <c r="A63" s="15"/>
      <c r="B63" s="20"/>
      <c r="D63" s="21"/>
      <c r="E63" s="13"/>
    </row>
    <row r="64" spans="1:25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  <row r="1939" spans="1:1" x14ac:dyDescent="0.2">
      <c r="A1939"/>
    </row>
    <row r="1940" spans="1:1" x14ac:dyDescent="0.2">
      <c r="A1940"/>
    </row>
    <row r="1941" spans="1:1" x14ac:dyDescent="0.2">
      <c r="A1941"/>
    </row>
    <row r="1942" spans="1:1" x14ac:dyDescent="0.2">
      <c r="A1942"/>
    </row>
    <row r="1943" spans="1:1" x14ac:dyDescent="0.2">
      <c r="A1943"/>
    </row>
    <row r="1944" spans="1:1" x14ac:dyDescent="0.2">
      <c r="A1944"/>
    </row>
    <row r="1945" spans="1:1" x14ac:dyDescent="0.2">
      <c r="A1945"/>
    </row>
    <row r="1946" spans="1:1" x14ac:dyDescent="0.2">
      <c r="A1946"/>
    </row>
    <row r="1947" spans="1:1" x14ac:dyDescent="0.2">
      <c r="A1947"/>
    </row>
    <row r="1948" spans="1:1" x14ac:dyDescent="0.2">
      <c r="A1948"/>
    </row>
    <row r="1949" spans="1:1" x14ac:dyDescent="0.2">
      <c r="A1949"/>
    </row>
    <row r="1950" spans="1:1" x14ac:dyDescent="0.2">
      <c r="A1950"/>
    </row>
    <row r="1951" spans="1:1" x14ac:dyDescent="0.2">
      <c r="A1951"/>
    </row>
    <row r="1952" spans="1:1" x14ac:dyDescent="0.2">
      <c r="A1952"/>
    </row>
    <row r="1953" spans="1:1" x14ac:dyDescent="0.2">
      <c r="A1953"/>
    </row>
    <row r="1954" spans="1:1" x14ac:dyDescent="0.2">
      <c r="A1954"/>
    </row>
    <row r="1955" spans="1:1" x14ac:dyDescent="0.2">
      <c r="A1955"/>
    </row>
    <row r="1956" spans="1:1" x14ac:dyDescent="0.2">
      <c r="A1956"/>
    </row>
    <row r="1957" spans="1:1" x14ac:dyDescent="0.2">
      <c r="A1957"/>
    </row>
    <row r="1958" spans="1:1" x14ac:dyDescent="0.2">
      <c r="A1958"/>
    </row>
    <row r="1959" spans="1:1" x14ac:dyDescent="0.2">
      <c r="A1959"/>
    </row>
    <row r="1960" spans="1:1" x14ac:dyDescent="0.2">
      <c r="A1960"/>
    </row>
    <row r="1961" spans="1:1" x14ac:dyDescent="0.2">
      <c r="A1961"/>
    </row>
    <row r="1962" spans="1:1" x14ac:dyDescent="0.2">
      <c r="A1962"/>
    </row>
    <row r="1963" spans="1:1" x14ac:dyDescent="0.2">
      <c r="A1963"/>
    </row>
    <row r="1964" spans="1:1" x14ac:dyDescent="0.2">
      <c r="A1964"/>
    </row>
    <row r="1965" spans="1:1" x14ac:dyDescent="0.2">
      <c r="A1965"/>
    </row>
    <row r="1966" spans="1:1" x14ac:dyDescent="0.2">
      <c r="A1966"/>
    </row>
    <row r="1967" spans="1:1" x14ac:dyDescent="0.2">
      <c r="A1967"/>
    </row>
    <row r="1968" spans="1:1" x14ac:dyDescent="0.2">
      <c r="A1968"/>
    </row>
    <row r="1969" spans="1:1" x14ac:dyDescent="0.2">
      <c r="A1969"/>
    </row>
    <row r="1970" spans="1:1" x14ac:dyDescent="0.2">
      <c r="A1970"/>
    </row>
    <row r="1971" spans="1:1" x14ac:dyDescent="0.2">
      <c r="A1971"/>
    </row>
    <row r="1972" spans="1:1" x14ac:dyDescent="0.2">
      <c r="A1972"/>
    </row>
    <row r="1973" spans="1:1" x14ac:dyDescent="0.2">
      <c r="A1973"/>
    </row>
    <row r="1974" spans="1:1" x14ac:dyDescent="0.2">
      <c r="A1974"/>
    </row>
    <row r="1975" spans="1:1" x14ac:dyDescent="0.2">
      <c r="A1975"/>
    </row>
    <row r="1976" spans="1:1" x14ac:dyDescent="0.2">
      <c r="A1976"/>
    </row>
    <row r="1977" spans="1:1" x14ac:dyDescent="0.2">
      <c r="A1977"/>
    </row>
    <row r="1978" spans="1:1" x14ac:dyDescent="0.2">
      <c r="A1978"/>
    </row>
    <row r="1979" spans="1:1" x14ac:dyDescent="0.2">
      <c r="A1979"/>
    </row>
    <row r="1980" spans="1:1" x14ac:dyDescent="0.2">
      <c r="A1980"/>
    </row>
    <row r="1981" spans="1:1" x14ac:dyDescent="0.2">
      <c r="A1981"/>
    </row>
    <row r="1982" spans="1:1" x14ac:dyDescent="0.2">
      <c r="A1982"/>
    </row>
    <row r="1983" spans="1:1" x14ac:dyDescent="0.2">
      <c r="A1983"/>
    </row>
    <row r="1984" spans="1:1" x14ac:dyDescent="0.2">
      <c r="A1984"/>
    </row>
    <row r="1985" spans="1:1" x14ac:dyDescent="0.2">
      <c r="A1985"/>
    </row>
    <row r="1986" spans="1:1" x14ac:dyDescent="0.2">
      <c r="A1986"/>
    </row>
    <row r="1987" spans="1:1" x14ac:dyDescent="0.2">
      <c r="A1987"/>
    </row>
    <row r="1988" spans="1:1" x14ac:dyDescent="0.2">
      <c r="A1988"/>
    </row>
    <row r="1989" spans="1:1" x14ac:dyDescent="0.2">
      <c r="A1989"/>
    </row>
    <row r="1990" spans="1:1" x14ac:dyDescent="0.2">
      <c r="A1990"/>
    </row>
    <row r="1991" spans="1:1" x14ac:dyDescent="0.2">
      <c r="A1991"/>
    </row>
    <row r="1992" spans="1:1" x14ac:dyDescent="0.2">
      <c r="A1992"/>
    </row>
    <row r="1993" spans="1:1" x14ac:dyDescent="0.2">
      <c r="A1993"/>
    </row>
    <row r="1994" spans="1:1" x14ac:dyDescent="0.2">
      <c r="A1994"/>
    </row>
    <row r="1995" spans="1:1" x14ac:dyDescent="0.2">
      <c r="A1995"/>
    </row>
    <row r="1996" spans="1:1" x14ac:dyDescent="0.2">
      <c r="A1996"/>
    </row>
    <row r="1997" spans="1:1" x14ac:dyDescent="0.2">
      <c r="A1997"/>
    </row>
    <row r="1998" spans="1:1" x14ac:dyDescent="0.2">
      <c r="A1998"/>
    </row>
    <row r="1999" spans="1:1" x14ac:dyDescent="0.2">
      <c r="A1999"/>
    </row>
    <row r="2000" spans="1:1" x14ac:dyDescent="0.2">
      <c r="A2000"/>
    </row>
    <row r="2001" spans="1:1" x14ac:dyDescent="0.2">
      <c r="A2001"/>
    </row>
    <row r="2002" spans="1:1" x14ac:dyDescent="0.2">
      <c r="A2002"/>
    </row>
    <row r="2003" spans="1:1" x14ac:dyDescent="0.2">
      <c r="A2003"/>
    </row>
    <row r="2004" spans="1:1" x14ac:dyDescent="0.2">
      <c r="A2004"/>
    </row>
    <row r="2005" spans="1:1" x14ac:dyDescent="0.2">
      <c r="A2005"/>
    </row>
    <row r="2006" spans="1:1" x14ac:dyDescent="0.2">
      <c r="A2006"/>
    </row>
    <row r="2007" spans="1:1" x14ac:dyDescent="0.2">
      <c r="A2007"/>
    </row>
    <row r="2008" spans="1:1" x14ac:dyDescent="0.2">
      <c r="A2008"/>
    </row>
    <row r="2009" spans="1:1" x14ac:dyDescent="0.2">
      <c r="A2009"/>
    </row>
    <row r="2010" spans="1:1" x14ac:dyDescent="0.2">
      <c r="A2010"/>
    </row>
    <row r="2011" spans="1:1" x14ac:dyDescent="0.2">
      <c r="A2011"/>
    </row>
    <row r="2012" spans="1:1" x14ac:dyDescent="0.2">
      <c r="A2012"/>
    </row>
    <row r="2013" spans="1:1" x14ac:dyDescent="0.2">
      <c r="A2013"/>
    </row>
    <row r="2014" spans="1:1" x14ac:dyDescent="0.2">
      <c r="A2014"/>
    </row>
    <row r="2015" spans="1:1" x14ac:dyDescent="0.2">
      <c r="A2015"/>
    </row>
    <row r="2016" spans="1:1" x14ac:dyDescent="0.2">
      <c r="A2016"/>
    </row>
    <row r="2017" spans="1:1" x14ac:dyDescent="0.2">
      <c r="A2017"/>
    </row>
    <row r="2018" spans="1:1" x14ac:dyDescent="0.2">
      <c r="A2018"/>
    </row>
    <row r="2019" spans="1:1" x14ac:dyDescent="0.2">
      <c r="A2019"/>
    </row>
    <row r="2020" spans="1:1" x14ac:dyDescent="0.2">
      <c r="A2020"/>
    </row>
    <row r="2021" spans="1:1" x14ac:dyDescent="0.2">
      <c r="A2021"/>
    </row>
    <row r="2022" spans="1:1" x14ac:dyDescent="0.2">
      <c r="A2022"/>
    </row>
    <row r="2023" spans="1:1" x14ac:dyDescent="0.2">
      <c r="A2023"/>
    </row>
    <row r="2024" spans="1:1" x14ac:dyDescent="0.2">
      <c r="A2024"/>
    </row>
    <row r="2025" spans="1:1" x14ac:dyDescent="0.2">
      <c r="A2025"/>
    </row>
    <row r="2026" spans="1:1" x14ac:dyDescent="0.2">
      <c r="A2026"/>
    </row>
    <row r="2027" spans="1:1" x14ac:dyDescent="0.2">
      <c r="A2027"/>
    </row>
    <row r="2028" spans="1:1" x14ac:dyDescent="0.2">
      <c r="A2028"/>
    </row>
    <row r="2029" spans="1:1" x14ac:dyDescent="0.2">
      <c r="A2029"/>
    </row>
    <row r="2030" spans="1:1" x14ac:dyDescent="0.2">
      <c r="A2030"/>
    </row>
    <row r="2031" spans="1:1" x14ac:dyDescent="0.2">
      <c r="A2031"/>
    </row>
    <row r="2032" spans="1:1" x14ac:dyDescent="0.2">
      <c r="A2032"/>
    </row>
    <row r="2033" spans="1:1" x14ac:dyDescent="0.2">
      <c r="A2033"/>
    </row>
    <row r="2034" spans="1:1" x14ac:dyDescent="0.2">
      <c r="A2034"/>
    </row>
    <row r="2035" spans="1:1" x14ac:dyDescent="0.2">
      <c r="A2035"/>
    </row>
    <row r="2036" spans="1:1" x14ac:dyDescent="0.2">
      <c r="A2036"/>
    </row>
    <row r="2037" spans="1:1" x14ac:dyDescent="0.2">
      <c r="A2037"/>
    </row>
    <row r="2038" spans="1:1" x14ac:dyDescent="0.2">
      <c r="A2038"/>
    </row>
    <row r="2039" spans="1:1" x14ac:dyDescent="0.2">
      <c r="A2039"/>
    </row>
    <row r="2040" spans="1:1" x14ac:dyDescent="0.2">
      <c r="A2040"/>
    </row>
    <row r="2041" spans="1:1" x14ac:dyDescent="0.2">
      <c r="A2041"/>
    </row>
    <row r="2042" spans="1:1" x14ac:dyDescent="0.2">
      <c r="A2042"/>
    </row>
    <row r="2043" spans="1:1" x14ac:dyDescent="0.2">
      <c r="A2043"/>
    </row>
    <row r="2044" spans="1:1" x14ac:dyDescent="0.2">
      <c r="A2044"/>
    </row>
    <row r="2045" spans="1:1" x14ac:dyDescent="0.2">
      <c r="A2045"/>
    </row>
    <row r="2046" spans="1:1" x14ac:dyDescent="0.2">
      <c r="A2046"/>
    </row>
    <row r="2047" spans="1:1" x14ac:dyDescent="0.2">
      <c r="A2047"/>
    </row>
    <row r="2048" spans="1:1" x14ac:dyDescent="0.2">
      <c r="A2048"/>
    </row>
    <row r="2049" spans="1:1" x14ac:dyDescent="0.2">
      <c r="A2049"/>
    </row>
    <row r="2050" spans="1:1" x14ac:dyDescent="0.2">
      <c r="A2050"/>
    </row>
    <row r="2051" spans="1:1" x14ac:dyDescent="0.2">
      <c r="A2051"/>
    </row>
    <row r="2052" spans="1:1" x14ac:dyDescent="0.2">
      <c r="A2052"/>
    </row>
    <row r="2053" spans="1:1" x14ac:dyDescent="0.2">
      <c r="A2053"/>
    </row>
    <row r="2054" spans="1:1" x14ac:dyDescent="0.2">
      <c r="A2054"/>
    </row>
    <row r="2055" spans="1:1" x14ac:dyDescent="0.2">
      <c r="A2055"/>
    </row>
    <row r="2056" spans="1:1" x14ac:dyDescent="0.2">
      <c r="A2056"/>
    </row>
    <row r="2057" spans="1:1" x14ac:dyDescent="0.2">
      <c r="A2057"/>
    </row>
    <row r="2058" spans="1:1" x14ac:dyDescent="0.2">
      <c r="A2058"/>
    </row>
    <row r="2059" spans="1:1" x14ac:dyDescent="0.2">
      <c r="A2059"/>
    </row>
    <row r="2060" spans="1:1" x14ac:dyDescent="0.2">
      <c r="A2060"/>
    </row>
    <row r="2061" spans="1:1" x14ac:dyDescent="0.2">
      <c r="A2061"/>
    </row>
    <row r="2062" spans="1:1" x14ac:dyDescent="0.2">
      <c r="A2062"/>
    </row>
    <row r="2063" spans="1:1" x14ac:dyDescent="0.2">
      <c r="A2063"/>
    </row>
    <row r="2064" spans="1:1" x14ac:dyDescent="0.2">
      <c r="A2064"/>
    </row>
    <row r="2065" spans="1:1" x14ac:dyDescent="0.2">
      <c r="A2065"/>
    </row>
    <row r="2066" spans="1:1" x14ac:dyDescent="0.2">
      <c r="A2066"/>
    </row>
    <row r="2067" spans="1:1" x14ac:dyDescent="0.2">
      <c r="A2067"/>
    </row>
    <row r="2068" spans="1:1" x14ac:dyDescent="0.2">
      <c r="A2068"/>
    </row>
    <row r="2069" spans="1:1" x14ac:dyDescent="0.2">
      <c r="A2069"/>
    </row>
    <row r="2070" spans="1:1" x14ac:dyDescent="0.2">
      <c r="A2070"/>
    </row>
    <row r="2071" spans="1:1" x14ac:dyDescent="0.2">
      <c r="A2071"/>
    </row>
    <row r="2072" spans="1:1" x14ac:dyDescent="0.2">
      <c r="A2072"/>
    </row>
    <row r="2073" spans="1:1" x14ac:dyDescent="0.2">
      <c r="A2073"/>
    </row>
    <row r="2074" spans="1:1" x14ac:dyDescent="0.2">
      <c r="A2074"/>
    </row>
    <row r="2075" spans="1:1" x14ac:dyDescent="0.2">
      <c r="A2075"/>
    </row>
    <row r="2076" spans="1:1" x14ac:dyDescent="0.2">
      <c r="A2076"/>
    </row>
    <row r="2077" spans="1:1" x14ac:dyDescent="0.2">
      <c r="A2077"/>
    </row>
    <row r="2078" spans="1:1" x14ac:dyDescent="0.2">
      <c r="A2078"/>
    </row>
    <row r="2079" spans="1:1" x14ac:dyDescent="0.2">
      <c r="A2079"/>
    </row>
    <row r="2080" spans="1:1" x14ac:dyDescent="0.2">
      <c r="A2080"/>
    </row>
    <row r="2081" spans="1:1" x14ac:dyDescent="0.2">
      <c r="A2081"/>
    </row>
    <row r="2082" spans="1:1" x14ac:dyDescent="0.2">
      <c r="A2082"/>
    </row>
    <row r="2083" spans="1:1" x14ac:dyDescent="0.2">
      <c r="A2083"/>
    </row>
    <row r="2084" spans="1:1" x14ac:dyDescent="0.2">
      <c r="A2084"/>
    </row>
    <row r="2085" spans="1:1" x14ac:dyDescent="0.2">
      <c r="A2085"/>
    </row>
    <row r="2086" spans="1:1" x14ac:dyDescent="0.2">
      <c r="A2086"/>
    </row>
    <row r="2087" spans="1:1" x14ac:dyDescent="0.2">
      <c r="A2087"/>
    </row>
    <row r="2088" spans="1:1" x14ac:dyDescent="0.2">
      <c r="A2088"/>
    </row>
    <row r="2089" spans="1:1" x14ac:dyDescent="0.2">
      <c r="A2089"/>
    </row>
    <row r="2090" spans="1:1" x14ac:dyDescent="0.2">
      <c r="A2090"/>
    </row>
    <row r="2091" spans="1:1" x14ac:dyDescent="0.2">
      <c r="A2091"/>
    </row>
    <row r="2092" spans="1:1" x14ac:dyDescent="0.2">
      <c r="A2092"/>
    </row>
    <row r="2093" spans="1:1" x14ac:dyDescent="0.2">
      <c r="A2093"/>
    </row>
    <row r="2094" spans="1:1" x14ac:dyDescent="0.2">
      <c r="A2094"/>
    </row>
    <row r="2095" spans="1:1" x14ac:dyDescent="0.2">
      <c r="A2095"/>
    </row>
    <row r="2096" spans="1:1" x14ac:dyDescent="0.2">
      <c r="A2096"/>
    </row>
    <row r="2097" spans="1:1" x14ac:dyDescent="0.2">
      <c r="A2097"/>
    </row>
    <row r="2098" spans="1:1" x14ac:dyDescent="0.2">
      <c r="A2098"/>
    </row>
    <row r="2099" spans="1:1" x14ac:dyDescent="0.2">
      <c r="A2099"/>
    </row>
    <row r="2100" spans="1:1" x14ac:dyDescent="0.2">
      <c r="A2100"/>
    </row>
    <row r="2101" spans="1:1" x14ac:dyDescent="0.2">
      <c r="A2101"/>
    </row>
    <row r="2102" spans="1:1" x14ac:dyDescent="0.2">
      <c r="A2102"/>
    </row>
    <row r="2103" spans="1:1" x14ac:dyDescent="0.2">
      <c r="A2103"/>
    </row>
    <row r="2104" spans="1:1" x14ac:dyDescent="0.2">
      <c r="A2104"/>
    </row>
    <row r="2105" spans="1:1" x14ac:dyDescent="0.2">
      <c r="A2105"/>
    </row>
    <row r="2106" spans="1:1" x14ac:dyDescent="0.2">
      <c r="A2106"/>
    </row>
    <row r="2107" spans="1:1" x14ac:dyDescent="0.2">
      <c r="A2107"/>
    </row>
    <row r="2108" spans="1:1" x14ac:dyDescent="0.2">
      <c r="A2108"/>
    </row>
    <row r="2109" spans="1:1" x14ac:dyDescent="0.2">
      <c r="A2109"/>
    </row>
    <row r="2110" spans="1:1" x14ac:dyDescent="0.2">
      <c r="A2110"/>
    </row>
    <row r="2111" spans="1:1" x14ac:dyDescent="0.2">
      <c r="A2111"/>
    </row>
    <row r="2112" spans="1:1" x14ac:dyDescent="0.2">
      <c r="A2112"/>
    </row>
    <row r="2113" spans="1:1" x14ac:dyDescent="0.2">
      <c r="A2113"/>
    </row>
    <row r="2114" spans="1:1" x14ac:dyDescent="0.2">
      <c r="A2114"/>
    </row>
    <row r="2115" spans="1:1" x14ac:dyDescent="0.2">
      <c r="A2115"/>
    </row>
    <row r="2116" spans="1:1" x14ac:dyDescent="0.2">
      <c r="A2116"/>
    </row>
    <row r="2117" spans="1:1" x14ac:dyDescent="0.2">
      <c r="A2117"/>
    </row>
    <row r="2118" spans="1:1" x14ac:dyDescent="0.2">
      <c r="A2118"/>
    </row>
    <row r="2119" spans="1:1" x14ac:dyDescent="0.2">
      <c r="A2119"/>
    </row>
    <row r="2120" spans="1:1" x14ac:dyDescent="0.2">
      <c r="A2120"/>
    </row>
    <row r="2121" spans="1:1" x14ac:dyDescent="0.2">
      <c r="A2121"/>
    </row>
    <row r="2122" spans="1:1" x14ac:dyDescent="0.2">
      <c r="A2122"/>
    </row>
    <row r="2123" spans="1:1" x14ac:dyDescent="0.2">
      <c r="A2123"/>
    </row>
    <row r="2124" spans="1:1" x14ac:dyDescent="0.2">
      <c r="A2124"/>
    </row>
    <row r="2125" spans="1:1" x14ac:dyDescent="0.2">
      <c r="A2125"/>
    </row>
    <row r="2126" spans="1:1" x14ac:dyDescent="0.2">
      <c r="A2126"/>
    </row>
    <row r="2127" spans="1:1" x14ac:dyDescent="0.2">
      <c r="A2127"/>
    </row>
    <row r="2128" spans="1:1" x14ac:dyDescent="0.2">
      <c r="A2128"/>
    </row>
    <row r="2129" spans="1:1" x14ac:dyDescent="0.2">
      <c r="A2129"/>
    </row>
    <row r="2130" spans="1:1" x14ac:dyDescent="0.2">
      <c r="A2130"/>
    </row>
    <row r="2131" spans="1:1" x14ac:dyDescent="0.2">
      <c r="A2131"/>
    </row>
    <row r="2132" spans="1:1" x14ac:dyDescent="0.2">
      <c r="A2132"/>
    </row>
    <row r="2133" spans="1:1" x14ac:dyDescent="0.2">
      <c r="A2133"/>
    </row>
    <row r="2134" spans="1:1" x14ac:dyDescent="0.2">
      <c r="A2134"/>
    </row>
    <row r="2135" spans="1:1" x14ac:dyDescent="0.2">
      <c r="A2135"/>
    </row>
    <row r="2136" spans="1:1" x14ac:dyDescent="0.2">
      <c r="A2136"/>
    </row>
    <row r="2137" spans="1:1" x14ac:dyDescent="0.2">
      <c r="A2137"/>
    </row>
    <row r="2138" spans="1:1" x14ac:dyDescent="0.2">
      <c r="A2138"/>
    </row>
    <row r="2139" spans="1:1" x14ac:dyDescent="0.2">
      <c r="A2139"/>
    </row>
    <row r="2140" spans="1:1" x14ac:dyDescent="0.2">
      <c r="A2140"/>
    </row>
    <row r="2141" spans="1:1" x14ac:dyDescent="0.2">
      <c r="A2141"/>
    </row>
    <row r="2142" spans="1:1" x14ac:dyDescent="0.2">
      <c r="A2142"/>
    </row>
    <row r="2143" spans="1:1" x14ac:dyDescent="0.2">
      <c r="A2143"/>
    </row>
    <row r="2144" spans="1:1" x14ac:dyDescent="0.2">
      <c r="A2144"/>
    </row>
    <row r="2145" spans="1:1" x14ac:dyDescent="0.2">
      <c r="A2145"/>
    </row>
    <row r="2146" spans="1:1" x14ac:dyDescent="0.2">
      <c r="A2146"/>
    </row>
    <row r="2147" spans="1:1" x14ac:dyDescent="0.2">
      <c r="A2147"/>
    </row>
    <row r="2148" spans="1:1" x14ac:dyDescent="0.2">
      <c r="A2148"/>
    </row>
    <row r="2149" spans="1:1" x14ac:dyDescent="0.2">
      <c r="A2149"/>
    </row>
    <row r="2150" spans="1:1" x14ac:dyDescent="0.2">
      <c r="A2150"/>
    </row>
    <row r="2151" spans="1:1" x14ac:dyDescent="0.2">
      <c r="A2151"/>
    </row>
    <row r="2152" spans="1:1" x14ac:dyDescent="0.2">
      <c r="A2152"/>
    </row>
    <row r="2153" spans="1:1" x14ac:dyDescent="0.2">
      <c r="A2153"/>
    </row>
    <row r="2154" spans="1:1" x14ac:dyDescent="0.2">
      <c r="A2154"/>
    </row>
    <row r="2155" spans="1:1" x14ac:dyDescent="0.2">
      <c r="A2155"/>
    </row>
    <row r="2156" spans="1:1" x14ac:dyDescent="0.2">
      <c r="A2156"/>
    </row>
    <row r="2157" spans="1:1" x14ac:dyDescent="0.2">
      <c r="A2157"/>
    </row>
    <row r="2158" spans="1:1" x14ac:dyDescent="0.2">
      <c r="A2158"/>
    </row>
    <row r="2159" spans="1:1" x14ac:dyDescent="0.2">
      <c r="A2159"/>
    </row>
    <row r="2160" spans="1:1" x14ac:dyDescent="0.2">
      <c r="A2160"/>
    </row>
    <row r="2161" spans="1:1" x14ac:dyDescent="0.2">
      <c r="A2161"/>
    </row>
    <row r="2162" spans="1:1" x14ac:dyDescent="0.2">
      <c r="A2162"/>
    </row>
    <row r="2163" spans="1:1" x14ac:dyDescent="0.2">
      <c r="A2163"/>
    </row>
    <row r="2164" spans="1:1" x14ac:dyDescent="0.2">
      <c r="A2164"/>
    </row>
    <row r="2165" spans="1:1" x14ac:dyDescent="0.2">
      <c r="A2165"/>
    </row>
    <row r="2166" spans="1:1" x14ac:dyDescent="0.2">
      <c r="A2166"/>
    </row>
    <row r="2167" spans="1:1" x14ac:dyDescent="0.2">
      <c r="A2167"/>
    </row>
    <row r="2168" spans="1:1" x14ac:dyDescent="0.2">
      <c r="A2168"/>
    </row>
    <row r="2169" spans="1:1" x14ac:dyDescent="0.2">
      <c r="A2169"/>
    </row>
    <row r="2170" spans="1:1" x14ac:dyDescent="0.2">
      <c r="A2170"/>
    </row>
    <row r="2171" spans="1:1" x14ac:dyDescent="0.2">
      <c r="A2171"/>
    </row>
    <row r="2172" spans="1:1" x14ac:dyDescent="0.2">
      <c r="A2172"/>
    </row>
    <row r="2173" spans="1:1" x14ac:dyDescent="0.2">
      <c r="A2173"/>
    </row>
    <row r="2174" spans="1:1" x14ac:dyDescent="0.2">
      <c r="A2174"/>
    </row>
    <row r="2175" spans="1:1" x14ac:dyDescent="0.2">
      <c r="A2175"/>
    </row>
    <row r="2176" spans="1:1" x14ac:dyDescent="0.2">
      <c r="A2176"/>
    </row>
    <row r="2177" spans="1:1" x14ac:dyDescent="0.2">
      <c r="A2177"/>
    </row>
    <row r="2178" spans="1:1" x14ac:dyDescent="0.2">
      <c r="A2178"/>
    </row>
    <row r="2179" spans="1:1" x14ac:dyDescent="0.2">
      <c r="A2179"/>
    </row>
    <row r="2180" spans="1:1" x14ac:dyDescent="0.2">
      <c r="A2180"/>
    </row>
    <row r="2181" spans="1:1" x14ac:dyDescent="0.2">
      <c r="A2181"/>
    </row>
    <row r="2182" spans="1:1" x14ac:dyDescent="0.2">
      <c r="A2182"/>
    </row>
    <row r="2183" spans="1:1" x14ac:dyDescent="0.2">
      <c r="A2183"/>
    </row>
    <row r="2184" spans="1:1" x14ac:dyDescent="0.2">
      <c r="A2184"/>
    </row>
    <row r="2185" spans="1:1" x14ac:dyDescent="0.2">
      <c r="A2185"/>
    </row>
    <row r="2186" spans="1:1" x14ac:dyDescent="0.2">
      <c r="A2186"/>
    </row>
    <row r="2187" spans="1:1" x14ac:dyDescent="0.2">
      <c r="A2187"/>
    </row>
    <row r="2188" spans="1:1" x14ac:dyDescent="0.2">
      <c r="A2188"/>
    </row>
    <row r="2189" spans="1:1" x14ac:dyDescent="0.2">
      <c r="A2189"/>
    </row>
    <row r="2190" spans="1:1" x14ac:dyDescent="0.2">
      <c r="A2190"/>
    </row>
    <row r="2191" spans="1:1" x14ac:dyDescent="0.2">
      <c r="A2191"/>
    </row>
    <row r="2192" spans="1:1" x14ac:dyDescent="0.2">
      <c r="A2192"/>
    </row>
    <row r="2193" spans="1:1" x14ac:dyDescent="0.2">
      <c r="A2193"/>
    </row>
    <row r="2194" spans="1:1" x14ac:dyDescent="0.2">
      <c r="A2194"/>
    </row>
    <row r="2195" spans="1:1" x14ac:dyDescent="0.2">
      <c r="A2195"/>
    </row>
    <row r="2196" spans="1:1" x14ac:dyDescent="0.2">
      <c r="A2196"/>
    </row>
    <row r="2197" spans="1:1" x14ac:dyDescent="0.2">
      <c r="A2197"/>
    </row>
    <row r="2198" spans="1:1" x14ac:dyDescent="0.2">
      <c r="A2198"/>
    </row>
    <row r="2199" spans="1:1" x14ac:dyDescent="0.2">
      <c r="A2199"/>
    </row>
    <row r="2200" spans="1:1" x14ac:dyDescent="0.2">
      <c r="A2200"/>
    </row>
    <row r="2201" spans="1:1" x14ac:dyDescent="0.2">
      <c r="A2201"/>
    </row>
    <row r="2202" spans="1:1" x14ac:dyDescent="0.2">
      <c r="A2202"/>
    </row>
    <row r="2203" spans="1:1" x14ac:dyDescent="0.2">
      <c r="A2203"/>
    </row>
    <row r="2204" spans="1:1" x14ac:dyDescent="0.2">
      <c r="A2204"/>
    </row>
    <row r="2205" spans="1:1" x14ac:dyDescent="0.2">
      <c r="A2205"/>
    </row>
    <row r="2206" spans="1:1" x14ac:dyDescent="0.2">
      <c r="A2206"/>
    </row>
    <row r="2207" spans="1:1" x14ac:dyDescent="0.2">
      <c r="A2207"/>
    </row>
    <row r="2208" spans="1:1" x14ac:dyDescent="0.2">
      <c r="A2208"/>
    </row>
    <row r="2209" spans="1:1" x14ac:dyDescent="0.2">
      <c r="A2209"/>
    </row>
    <row r="2210" spans="1:1" x14ac:dyDescent="0.2">
      <c r="A2210"/>
    </row>
    <row r="2211" spans="1:1" x14ac:dyDescent="0.2">
      <c r="A2211"/>
    </row>
    <row r="2212" spans="1:1" x14ac:dyDescent="0.2">
      <c r="A2212"/>
    </row>
    <row r="2213" spans="1:1" x14ac:dyDescent="0.2">
      <c r="A2213"/>
    </row>
    <row r="2214" spans="1:1" x14ac:dyDescent="0.2">
      <c r="A2214"/>
    </row>
    <row r="2215" spans="1:1" x14ac:dyDescent="0.2">
      <c r="A2215"/>
    </row>
    <row r="2216" spans="1:1" x14ac:dyDescent="0.2">
      <c r="A2216"/>
    </row>
    <row r="2217" spans="1:1" x14ac:dyDescent="0.2">
      <c r="A2217"/>
    </row>
    <row r="2218" spans="1:1" x14ac:dyDescent="0.2">
      <c r="A2218"/>
    </row>
    <row r="2219" spans="1:1" x14ac:dyDescent="0.2">
      <c r="A2219"/>
    </row>
    <row r="2220" spans="1:1" x14ac:dyDescent="0.2">
      <c r="A2220"/>
    </row>
    <row r="2221" spans="1:1" x14ac:dyDescent="0.2">
      <c r="A2221"/>
    </row>
    <row r="2222" spans="1:1" x14ac:dyDescent="0.2">
      <c r="A2222"/>
    </row>
    <row r="2223" spans="1:1" x14ac:dyDescent="0.2">
      <c r="A2223"/>
    </row>
    <row r="2224" spans="1:1" x14ac:dyDescent="0.2">
      <c r="A2224"/>
    </row>
    <row r="2225" spans="1:1" x14ac:dyDescent="0.2">
      <c r="A2225"/>
    </row>
    <row r="2226" spans="1:1" x14ac:dyDescent="0.2">
      <c r="A2226"/>
    </row>
    <row r="2227" spans="1:1" x14ac:dyDescent="0.2">
      <c r="A2227"/>
    </row>
    <row r="2228" spans="1:1" x14ac:dyDescent="0.2">
      <c r="A2228"/>
    </row>
    <row r="2229" spans="1:1" x14ac:dyDescent="0.2">
      <c r="A2229"/>
    </row>
    <row r="2230" spans="1:1" x14ac:dyDescent="0.2">
      <c r="A2230"/>
    </row>
    <row r="2231" spans="1:1" x14ac:dyDescent="0.2">
      <c r="A2231"/>
    </row>
    <row r="2232" spans="1:1" x14ac:dyDescent="0.2">
      <c r="A2232"/>
    </row>
    <row r="2233" spans="1:1" x14ac:dyDescent="0.2">
      <c r="A2233"/>
    </row>
    <row r="2234" spans="1:1" x14ac:dyDescent="0.2">
      <c r="A2234"/>
    </row>
    <row r="2235" spans="1:1" x14ac:dyDescent="0.2">
      <c r="A2235"/>
    </row>
    <row r="2236" spans="1:1" x14ac:dyDescent="0.2">
      <c r="A2236"/>
    </row>
    <row r="2237" spans="1:1" x14ac:dyDescent="0.2">
      <c r="A2237"/>
    </row>
    <row r="2238" spans="1:1" x14ac:dyDescent="0.2">
      <c r="A2238"/>
    </row>
    <row r="2239" spans="1:1" x14ac:dyDescent="0.2">
      <c r="A2239"/>
    </row>
    <row r="2240" spans="1:1" x14ac:dyDescent="0.2">
      <c r="A2240"/>
    </row>
    <row r="2241" spans="1:1" x14ac:dyDescent="0.2">
      <c r="A2241"/>
    </row>
    <row r="2242" spans="1:1" x14ac:dyDescent="0.2">
      <c r="A2242"/>
    </row>
    <row r="2243" spans="1:1" x14ac:dyDescent="0.2">
      <c r="A2243"/>
    </row>
    <row r="2244" spans="1:1" x14ac:dyDescent="0.2">
      <c r="A2244"/>
    </row>
    <row r="2245" spans="1:1" x14ac:dyDescent="0.2">
      <c r="A2245"/>
    </row>
    <row r="2246" spans="1:1" x14ac:dyDescent="0.2">
      <c r="A2246"/>
    </row>
    <row r="2247" spans="1:1" x14ac:dyDescent="0.2">
      <c r="A2247"/>
    </row>
    <row r="2248" spans="1:1" x14ac:dyDescent="0.2">
      <c r="A2248"/>
    </row>
    <row r="2249" spans="1:1" x14ac:dyDescent="0.2">
      <c r="A2249"/>
    </row>
    <row r="2250" spans="1:1" x14ac:dyDescent="0.2">
      <c r="A2250"/>
    </row>
    <row r="2251" spans="1:1" x14ac:dyDescent="0.2">
      <c r="A2251"/>
    </row>
    <row r="2252" spans="1:1" x14ac:dyDescent="0.2">
      <c r="A2252"/>
    </row>
    <row r="2253" spans="1:1" x14ac:dyDescent="0.2">
      <c r="A2253"/>
    </row>
    <row r="2254" spans="1:1" x14ac:dyDescent="0.2">
      <c r="A2254"/>
    </row>
    <row r="2255" spans="1:1" x14ac:dyDescent="0.2">
      <c r="A2255"/>
    </row>
    <row r="2256" spans="1:1" x14ac:dyDescent="0.2">
      <c r="A2256"/>
    </row>
    <row r="2257" spans="1:1" x14ac:dyDescent="0.2">
      <c r="A2257"/>
    </row>
    <row r="2258" spans="1:1" x14ac:dyDescent="0.2">
      <c r="A2258"/>
    </row>
    <row r="2259" spans="1:1" x14ac:dyDescent="0.2">
      <c r="A2259"/>
    </row>
    <row r="2260" spans="1:1" x14ac:dyDescent="0.2">
      <c r="A2260"/>
    </row>
    <row r="2261" spans="1:1" x14ac:dyDescent="0.2">
      <c r="A2261"/>
    </row>
    <row r="2262" spans="1:1" x14ac:dyDescent="0.2">
      <c r="A2262"/>
    </row>
    <row r="2263" spans="1:1" x14ac:dyDescent="0.2">
      <c r="A2263"/>
    </row>
    <row r="2264" spans="1:1" x14ac:dyDescent="0.2">
      <c r="A2264"/>
    </row>
    <row r="2265" spans="1:1" x14ac:dyDescent="0.2">
      <c r="A2265"/>
    </row>
    <row r="2266" spans="1:1" x14ac:dyDescent="0.2">
      <c r="A2266"/>
    </row>
    <row r="2267" spans="1:1" x14ac:dyDescent="0.2">
      <c r="A2267"/>
    </row>
    <row r="2268" spans="1:1" x14ac:dyDescent="0.2">
      <c r="A2268"/>
    </row>
    <row r="2269" spans="1:1" x14ac:dyDescent="0.2">
      <c r="A2269"/>
    </row>
    <row r="2270" spans="1:1" x14ac:dyDescent="0.2">
      <c r="A2270"/>
    </row>
    <row r="2271" spans="1:1" x14ac:dyDescent="0.2">
      <c r="A2271"/>
    </row>
    <row r="2272" spans="1:1" x14ac:dyDescent="0.2">
      <c r="A2272"/>
    </row>
    <row r="2273" spans="1:1" x14ac:dyDescent="0.2">
      <c r="A2273"/>
    </row>
    <row r="2274" spans="1:1" x14ac:dyDescent="0.2">
      <c r="A2274"/>
    </row>
    <row r="2275" spans="1:1" x14ac:dyDescent="0.2">
      <c r="A2275"/>
    </row>
    <row r="2276" spans="1:1" x14ac:dyDescent="0.2">
      <c r="A2276"/>
    </row>
    <row r="2277" spans="1:1" x14ac:dyDescent="0.2">
      <c r="A2277"/>
    </row>
    <row r="2278" spans="1:1" x14ac:dyDescent="0.2">
      <c r="A2278"/>
    </row>
    <row r="2279" spans="1:1" x14ac:dyDescent="0.2">
      <c r="A2279"/>
    </row>
    <row r="2280" spans="1:1" x14ac:dyDescent="0.2">
      <c r="A2280"/>
    </row>
    <row r="2281" spans="1:1" x14ac:dyDescent="0.2">
      <c r="A2281"/>
    </row>
    <row r="2282" spans="1:1" x14ac:dyDescent="0.2">
      <c r="A2282"/>
    </row>
    <row r="2283" spans="1:1" x14ac:dyDescent="0.2">
      <c r="A2283"/>
    </row>
    <row r="2284" spans="1:1" x14ac:dyDescent="0.2">
      <c r="A2284"/>
    </row>
    <row r="2285" spans="1:1" x14ac:dyDescent="0.2">
      <c r="A2285"/>
    </row>
    <row r="2286" spans="1:1" x14ac:dyDescent="0.2">
      <c r="A2286"/>
    </row>
    <row r="2287" spans="1:1" x14ac:dyDescent="0.2">
      <c r="A2287"/>
    </row>
    <row r="2288" spans="1:1" x14ac:dyDescent="0.2">
      <c r="A2288"/>
    </row>
    <row r="2289" spans="1:1" x14ac:dyDescent="0.2">
      <c r="A2289"/>
    </row>
    <row r="2290" spans="1:1" x14ac:dyDescent="0.2">
      <c r="A2290"/>
    </row>
    <row r="2291" spans="1:1" x14ac:dyDescent="0.2">
      <c r="A2291"/>
    </row>
    <row r="2292" spans="1:1" x14ac:dyDescent="0.2">
      <c r="A2292"/>
    </row>
    <row r="2293" spans="1:1" x14ac:dyDescent="0.2">
      <c r="A2293"/>
    </row>
    <row r="2294" spans="1:1" x14ac:dyDescent="0.2">
      <c r="A2294"/>
    </row>
    <row r="2295" spans="1:1" x14ac:dyDescent="0.2">
      <c r="A2295"/>
    </row>
    <row r="2296" spans="1:1" x14ac:dyDescent="0.2">
      <c r="A2296"/>
    </row>
    <row r="2297" spans="1:1" x14ac:dyDescent="0.2">
      <c r="A2297"/>
    </row>
    <row r="2298" spans="1:1" x14ac:dyDescent="0.2">
      <c r="A2298"/>
    </row>
    <row r="2299" spans="1:1" x14ac:dyDescent="0.2">
      <c r="A2299"/>
    </row>
    <row r="2300" spans="1:1" x14ac:dyDescent="0.2">
      <c r="A2300"/>
    </row>
    <row r="2301" spans="1:1" x14ac:dyDescent="0.2">
      <c r="A2301"/>
    </row>
    <row r="2302" spans="1:1" x14ac:dyDescent="0.2">
      <c r="A2302"/>
    </row>
    <row r="2303" spans="1:1" x14ac:dyDescent="0.2">
      <c r="A2303"/>
    </row>
    <row r="2304" spans="1:1" x14ac:dyDescent="0.2">
      <c r="A2304"/>
    </row>
    <row r="2305" spans="1:1" x14ac:dyDescent="0.2">
      <c r="A2305"/>
    </row>
    <row r="2306" spans="1:1" x14ac:dyDescent="0.2">
      <c r="A2306"/>
    </row>
    <row r="2307" spans="1:1" x14ac:dyDescent="0.2">
      <c r="A2307"/>
    </row>
    <row r="2308" spans="1:1" x14ac:dyDescent="0.2">
      <c r="A2308"/>
    </row>
    <row r="2309" spans="1:1" x14ac:dyDescent="0.2">
      <c r="A2309"/>
    </row>
    <row r="2310" spans="1:1" x14ac:dyDescent="0.2">
      <c r="A2310"/>
    </row>
    <row r="2311" spans="1:1" x14ac:dyDescent="0.2">
      <c r="A2311"/>
    </row>
    <row r="2312" spans="1:1" x14ac:dyDescent="0.2">
      <c r="A2312"/>
    </row>
    <row r="2313" spans="1:1" x14ac:dyDescent="0.2">
      <c r="A2313"/>
    </row>
    <row r="2314" spans="1:1" x14ac:dyDescent="0.2">
      <c r="A2314"/>
    </row>
    <row r="2315" spans="1:1" x14ac:dyDescent="0.2">
      <c r="A2315"/>
    </row>
    <row r="2316" spans="1:1" x14ac:dyDescent="0.2">
      <c r="A2316"/>
    </row>
    <row r="2317" spans="1:1" x14ac:dyDescent="0.2">
      <c r="A2317"/>
    </row>
    <row r="2318" spans="1:1" x14ac:dyDescent="0.2">
      <c r="A2318"/>
    </row>
    <row r="2319" spans="1:1" x14ac:dyDescent="0.2">
      <c r="A2319"/>
    </row>
    <row r="2320" spans="1:1" x14ac:dyDescent="0.2">
      <c r="A2320"/>
    </row>
    <row r="2321" spans="1:1" x14ac:dyDescent="0.2">
      <c r="A2321"/>
    </row>
    <row r="2322" spans="1:1" x14ac:dyDescent="0.2">
      <c r="A2322"/>
    </row>
    <row r="2323" spans="1:1" x14ac:dyDescent="0.2">
      <c r="A2323"/>
    </row>
    <row r="2324" spans="1:1" x14ac:dyDescent="0.2">
      <c r="A2324"/>
    </row>
    <row r="2325" spans="1:1" x14ac:dyDescent="0.2">
      <c r="A2325"/>
    </row>
    <row r="2326" spans="1:1" x14ac:dyDescent="0.2">
      <c r="A2326"/>
    </row>
    <row r="2327" spans="1:1" x14ac:dyDescent="0.2">
      <c r="A2327"/>
    </row>
    <row r="2328" spans="1:1" x14ac:dyDescent="0.2">
      <c r="A2328"/>
    </row>
    <row r="2329" spans="1:1" x14ac:dyDescent="0.2">
      <c r="A2329"/>
    </row>
    <row r="2330" spans="1:1" x14ac:dyDescent="0.2">
      <c r="A2330"/>
    </row>
    <row r="2331" spans="1:1" x14ac:dyDescent="0.2">
      <c r="A2331"/>
    </row>
    <row r="2332" spans="1:1" x14ac:dyDescent="0.2">
      <c r="A2332"/>
    </row>
    <row r="2333" spans="1:1" x14ac:dyDescent="0.2">
      <c r="A2333"/>
    </row>
    <row r="2334" spans="1:1" x14ac:dyDescent="0.2">
      <c r="A2334"/>
    </row>
    <row r="2335" spans="1:1" x14ac:dyDescent="0.2">
      <c r="A2335"/>
    </row>
    <row r="2336" spans="1:1" x14ac:dyDescent="0.2">
      <c r="A2336"/>
    </row>
    <row r="2337" spans="1:1" x14ac:dyDescent="0.2">
      <c r="A2337"/>
    </row>
    <row r="2338" spans="1:1" x14ac:dyDescent="0.2">
      <c r="A2338"/>
    </row>
    <row r="2339" spans="1:1" x14ac:dyDescent="0.2">
      <c r="A2339"/>
    </row>
    <row r="2340" spans="1:1" x14ac:dyDescent="0.2">
      <c r="A2340"/>
    </row>
    <row r="2341" spans="1:1" x14ac:dyDescent="0.2">
      <c r="A2341"/>
    </row>
    <row r="2342" spans="1:1" x14ac:dyDescent="0.2">
      <c r="A2342"/>
    </row>
    <row r="2343" spans="1:1" x14ac:dyDescent="0.2">
      <c r="A2343"/>
    </row>
    <row r="2344" spans="1:1" x14ac:dyDescent="0.2">
      <c r="A2344"/>
    </row>
    <row r="2345" spans="1:1" x14ac:dyDescent="0.2">
      <c r="A2345"/>
    </row>
    <row r="2346" spans="1:1" x14ac:dyDescent="0.2">
      <c r="A2346"/>
    </row>
    <row r="2347" spans="1:1" x14ac:dyDescent="0.2">
      <c r="A2347"/>
    </row>
    <row r="2348" spans="1:1" x14ac:dyDescent="0.2">
      <c r="A2348"/>
    </row>
    <row r="2349" spans="1:1" x14ac:dyDescent="0.2">
      <c r="A2349"/>
    </row>
    <row r="2350" spans="1:1" x14ac:dyDescent="0.2">
      <c r="A2350"/>
    </row>
    <row r="2351" spans="1:1" x14ac:dyDescent="0.2">
      <c r="A2351"/>
    </row>
    <row r="2352" spans="1:1" x14ac:dyDescent="0.2">
      <c r="A2352"/>
    </row>
    <row r="2353" spans="1:1" x14ac:dyDescent="0.2">
      <c r="A2353"/>
    </row>
    <row r="2354" spans="1:1" x14ac:dyDescent="0.2">
      <c r="A2354"/>
    </row>
    <row r="2355" spans="1:1" x14ac:dyDescent="0.2">
      <c r="A2355"/>
    </row>
    <row r="2356" spans="1:1" x14ac:dyDescent="0.2">
      <c r="A2356"/>
    </row>
    <row r="2357" spans="1:1" x14ac:dyDescent="0.2">
      <c r="A2357"/>
    </row>
    <row r="2358" spans="1:1" x14ac:dyDescent="0.2">
      <c r="A2358"/>
    </row>
    <row r="2359" spans="1:1" x14ac:dyDescent="0.2">
      <c r="A2359"/>
    </row>
    <row r="2360" spans="1:1" x14ac:dyDescent="0.2">
      <c r="A2360"/>
    </row>
    <row r="2361" spans="1:1" x14ac:dyDescent="0.2">
      <c r="A2361"/>
    </row>
    <row r="2362" spans="1:1" x14ac:dyDescent="0.2">
      <c r="A2362"/>
    </row>
    <row r="2363" spans="1:1" x14ac:dyDescent="0.2">
      <c r="A2363"/>
    </row>
    <row r="2364" spans="1:1" x14ac:dyDescent="0.2">
      <c r="A2364"/>
    </row>
    <row r="2365" spans="1:1" x14ac:dyDescent="0.2">
      <c r="A2365"/>
    </row>
    <row r="2366" spans="1:1" x14ac:dyDescent="0.2">
      <c r="A2366"/>
    </row>
    <row r="2367" spans="1:1" x14ac:dyDescent="0.2">
      <c r="A2367"/>
    </row>
    <row r="2368" spans="1:1" x14ac:dyDescent="0.2">
      <c r="A2368"/>
    </row>
    <row r="2369" spans="1:1" x14ac:dyDescent="0.2">
      <c r="A2369"/>
    </row>
    <row r="2370" spans="1:1" x14ac:dyDescent="0.2">
      <c r="A2370"/>
    </row>
    <row r="2371" spans="1:1" x14ac:dyDescent="0.2">
      <c r="A2371"/>
    </row>
    <row r="2372" spans="1:1" x14ac:dyDescent="0.2">
      <c r="A2372"/>
    </row>
    <row r="2373" spans="1:1" x14ac:dyDescent="0.2">
      <c r="A2373"/>
    </row>
    <row r="2374" spans="1:1" x14ac:dyDescent="0.2">
      <c r="A2374"/>
    </row>
    <row r="2375" spans="1:1" x14ac:dyDescent="0.2">
      <c r="A2375"/>
    </row>
    <row r="2376" spans="1:1" x14ac:dyDescent="0.2">
      <c r="A2376"/>
    </row>
  </sheetData>
  <phoneticPr fontId="0" type="noConversion"/>
  <printOptions gridLines="1"/>
  <pageMargins left="0.75" right="0.75" top="1" bottom="1" header="0.5" footer="0.5"/>
  <pageSetup orientation="landscape" horizontalDpi="36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79"/>
  <sheetViews>
    <sheetView workbookViewId="0">
      <pane xSplit="2" ySplit="7" topLeftCell="C44" activePane="bottomRight" state="frozenSplit"/>
      <selection pane="topRight" activeCell="C1" sqref="C1"/>
      <selection pane="bottomLeft" activeCell="A8" sqref="A8"/>
      <selection pane="bottomRight" activeCell="L10" sqref="L10"/>
    </sheetView>
  </sheetViews>
  <sheetFormatPr defaultRowHeight="12.75" x14ac:dyDescent="0.2"/>
  <cols>
    <col min="1" max="1" width="12" style="3" customWidth="1"/>
    <col min="2" max="6" width="7.42578125" customWidth="1"/>
    <col min="7" max="7" width="4.140625" customWidth="1"/>
    <col min="8" max="8" width="4.5703125" customWidth="1"/>
    <col min="9" max="9" width="4.28515625" customWidth="1"/>
    <col min="10" max="10" width="3.28515625" customWidth="1"/>
    <col min="11" max="11" width="6.28515625" customWidth="1"/>
    <col min="12" max="12" width="4" customWidth="1"/>
    <col min="13" max="14" width="3.85546875" customWidth="1"/>
    <col min="15" max="16" width="4.7109375" customWidth="1"/>
    <col min="17" max="19" width="5.28515625" customWidth="1"/>
    <col min="20" max="20" width="8.42578125" customWidth="1"/>
    <col min="21" max="21" width="9.85546875" customWidth="1"/>
    <col min="22" max="24" width="5.140625" customWidth="1"/>
  </cols>
  <sheetData>
    <row r="1" spans="1:28" ht="12.75" customHeight="1" x14ac:dyDescent="0.2">
      <c r="A1" s="11" t="s">
        <v>0</v>
      </c>
      <c r="G1" s="9" t="s">
        <v>1</v>
      </c>
    </row>
    <row r="2" spans="1:28" x14ac:dyDescent="0.2">
      <c r="A2" s="3" t="s">
        <v>2</v>
      </c>
      <c r="K2" t="s">
        <v>44</v>
      </c>
    </row>
    <row r="3" spans="1:28" x14ac:dyDescent="0.2">
      <c r="A3" s="3" t="s">
        <v>3</v>
      </c>
    </row>
    <row r="4" spans="1:28" x14ac:dyDescent="0.2">
      <c r="A4" s="3" t="s">
        <v>4</v>
      </c>
    </row>
    <row r="5" spans="1:28" x14ac:dyDescent="0.2">
      <c r="G5" s="9" t="s">
        <v>5</v>
      </c>
      <c r="V5" s="9" t="s">
        <v>6</v>
      </c>
      <c r="W5" s="9"/>
      <c r="X5" s="9"/>
    </row>
    <row r="6" spans="1:28" x14ac:dyDescent="0.2">
      <c r="H6" s="9" t="s">
        <v>7</v>
      </c>
    </row>
    <row r="7" spans="1:28" ht="80.25" customHeight="1" x14ac:dyDescent="0.2">
      <c r="A7" s="6" t="s">
        <v>8</v>
      </c>
      <c r="B7" s="5" t="s">
        <v>9</v>
      </c>
      <c r="C7" s="4" t="s">
        <v>10</v>
      </c>
      <c r="D7" s="10" t="s">
        <v>41</v>
      </c>
      <c r="E7" s="4" t="s">
        <v>40</v>
      </c>
      <c r="F7" s="5" t="s">
        <v>11</v>
      </c>
      <c r="G7" s="10" t="s">
        <v>12</v>
      </c>
      <c r="H7" s="10" t="s">
        <v>13</v>
      </c>
      <c r="I7" s="10" t="s">
        <v>14</v>
      </c>
      <c r="J7" s="10" t="s">
        <v>15</v>
      </c>
      <c r="K7" s="10" t="s">
        <v>16</v>
      </c>
      <c r="L7" s="10" t="s">
        <v>17</v>
      </c>
      <c r="M7" s="4" t="s">
        <v>70</v>
      </c>
      <c r="N7" s="10" t="s">
        <v>18</v>
      </c>
      <c r="O7" s="10" t="s">
        <v>79</v>
      </c>
      <c r="P7" s="10" t="s">
        <v>20</v>
      </c>
      <c r="Q7" s="10" t="s">
        <v>69</v>
      </c>
      <c r="R7" s="10" t="s">
        <v>65</v>
      </c>
      <c r="S7" s="10" t="s">
        <v>64</v>
      </c>
      <c r="T7" s="4" t="s">
        <v>21</v>
      </c>
      <c r="U7" s="4" t="s">
        <v>22</v>
      </c>
      <c r="V7" s="10" t="s">
        <v>37</v>
      </c>
      <c r="W7" s="10" t="s">
        <v>38</v>
      </c>
      <c r="X7" s="10" t="s">
        <v>39</v>
      </c>
      <c r="Y7" s="9" t="s">
        <v>23</v>
      </c>
      <c r="AB7" s="8"/>
    </row>
    <row r="8" spans="1:28" s="2" customFormat="1" x14ac:dyDescent="0.2">
      <c r="A8" s="12">
        <v>35928</v>
      </c>
      <c r="B8" s="2">
        <v>1</v>
      </c>
      <c r="C8" s="13">
        <v>22</v>
      </c>
      <c r="D8" s="13" t="s">
        <v>45</v>
      </c>
      <c r="E8" s="13" t="s">
        <v>42</v>
      </c>
      <c r="F8" s="2" t="s">
        <v>24</v>
      </c>
      <c r="K8" s="2">
        <v>2</v>
      </c>
      <c r="T8" s="2">
        <v>2</v>
      </c>
      <c r="U8" s="2">
        <v>1</v>
      </c>
    </row>
    <row r="9" spans="1:28" s="2" customFormat="1" x14ac:dyDescent="0.2">
      <c r="A9" s="12">
        <v>35928</v>
      </c>
      <c r="B9" s="2">
        <v>2</v>
      </c>
      <c r="C9" s="13">
        <v>21.33</v>
      </c>
      <c r="D9" s="13" t="s">
        <v>45</v>
      </c>
      <c r="E9" s="13" t="s">
        <v>42</v>
      </c>
      <c r="F9" s="2" t="s">
        <v>24</v>
      </c>
      <c r="G9" s="2">
        <v>2</v>
      </c>
      <c r="K9" s="2">
        <v>1</v>
      </c>
      <c r="Q9" s="2">
        <v>1</v>
      </c>
      <c r="T9" s="2">
        <v>4</v>
      </c>
      <c r="U9" s="2">
        <v>3</v>
      </c>
    </row>
    <row r="10" spans="1:28" s="2" customFormat="1" x14ac:dyDescent="0.2">
      <c r="A10" s="12">
        <v>35928</v>
      </c>
      <c r="B10" s="2">
        <v>2.5</v>
      </c>
      <c r="C10" s="13">
        <v>14.5</v>
      </c>
      <c r="D10" s="13" t="s">
        <v>45</v>
      </c>
      <c r="E10" s="13" t="s">
        <v>42</v>
      </c>
      <c r="F10" s="2" t="s">
        <v>24</v>
      </c>
      <c r="T10" s="14" t="s">
        <v>25</v>
      </c>
      <c r="U10" s="2">
        <v>5</v>
      </c>
      <c r="V10" s="2" t="s">
        <v>26</v>
      </c>
    </row>
    <row r="11" spans="1:28" s="2" customFormat="1" x14ac:dyDescent="0.2">
      <c r="A11" s="12">
        <v>35928</v>
      </c>
      <c r="B11" s="2">
        <v>3</v>
      </c>
      <c r="C11" s="13">
        <v>14</v>
      </c>
      <c r="D11" s="13" t="s">
        <v>45</v>
      </c>
      <c r="E11" s="13" t="s">
        <v>42</v>
      </c>
      <c r="F11" s="2" t="s">
        <v>27</v>
      </c>
      <c r="T11" s="14" t="s">
        <v>28</v>
      </c>
      <c r="U11" s="2">
        <v>4</v>
      </c>
      <c r="V11" s="2" t="s">
        <v>29</v>
      </c>
    </row>
    <row r="12" spans="1:28" s="2" customFormat="1" x14ac:dyDescent="0.2">
      <c r="A12" s="12">
        <v>35929</v>
      </c>
      <c r="B12" s="2">
        <v>1</v>
      </c>
      <c r="C12" s="13">
        <v>19.5</v>
      </c>
      <c r="D12" s="13" t="s">
        <v>45</v>
      </c>
      <c r="E12" s="13" t="s">
        <v>42</v>
      </c>
      <c r="F12" s="2" t="s">
        <v>24</v>
      </c>
      <c r="G12" s="2">
        <v>22</v>
      </c>
      <c r="T12" s="2">
        <v>22</v>
      </c>
      <c r="U12" s="2">
        <v>1</v>
      </c>
      <c r="V12" s="2">
        <v>2</v>
      </c>
    </row>
    <row r="13" spans="1:28" s="2" customFormat="1" x14ac:dyDescent="0.2">
      <c r="A13" s="12">
        <v>35929</v>
      </c>
      <c r="B13" s="2">
        <v>2</v>
      </c>
      <c r="C13" s="13">
        <v>19.5</v>
      </c>
      <c r="D13" s="13" t="s">
        <v>45</v>
      </c>
      <c r="E13" s="13" t="s">
        <v>42</v>
      </c>
      <c r="F13" s="2" t="s">
        <v>24</v>
      </c>
      <c r="G13" s="2">
        <v>7</v>
      </c>
      <c r="K13" s="2">
        <v>5</v>
      </c>
      <c r="M13" s="2">
        <v>1</v>
      </c>
      <c r="T13" s="2">
        <v>76</v>
      </c>
      <c r="U13" s="2">
        <v>3</v>
      </c>
      <c r="V13" s="2">
        <v>2.2000000000000002</v>
      </c>
    </row>
    <row r="14" spans="1:28" s="2" customFormat="1" x14ac:dyDescent="0.2">
      <c r="A14" s="12">
        <v>35929</v>
      </c>
      <c r="B14" s="2">
        <v>2.5</v>
      </c>
      <c r="C14" s="13">
        <v>19.5</v>
      </c>
      <c r="D14" s="13" t="s">
        <v>45</v>
      </c>
      <c r="E14" s="13" t="s">
        <v>42</v>
      </c>
      <c r="F14" s="2" t="s">
        <v>24</v>
      </c>
      <c r="G14" s="2">
        <v>195</v>
      </c>
      <c r="T14" s="2">
        <v>195</v>
      </c>
      <c r="U14" s="2">
        <v>1</v>
      </c>
      <c r="V14" s="2">
        <v>2.0499999999999998</v>
      </c>
    </row>
    <row r="15" spans="1:28" s="2" customFormat="1" x14ac:dyDescent="0.2">
      <c r="A15" s="12">
        <v>35929</v>
      </c>
      <c r="B15" s="2">
        <v>3</v>
      </c>
      <c r="C15" s="13">
        <v>19.5</v>
      </c>
      <c r="D15" s="13" t="s">
        <v>45</v>
      </c>
      <c r="E15" s="13" t="s">
        <v>42</v>
      </c>
      <c r="F15" s="2" t="s">
        <v>27</v>
      </c>
      <c r="T15" s="14" t="s">
        <v>30</v>
      </c>
      <c r="U15" s="2">
        <v>3</v>
      </c>
      <c r="V15" s="2" t="s">
        <v>31</v>
      </c>
    </row>
    <row r="16" spans="1:28" s="2" customFormat="1" x14ac:dyDescent="0.2">
      <c r="A16" s="12">
        <v>36103</v>
      </c>
      <c r="B16" s="2">
        <v>2.5</v>
      </c>
      <c r="C16" s="13">
        <v>24</v>
      </c>
      <c r="D16" s="13" t="s">
        <v>45</v>
      </c>
      <c r="E16" s="13" t="s">
        <v>43</v>
      </c>
      <c r="F16" s="2" t="s">
        <v>24</v>
      </c>
      <c r="G16" s="2">
        <v>22</v>
      </c>
      <c r="T16" s="2">
        <v>202</v>
      </c>
      <c r="U16" s="2">
        <v>1</v>
      </c>
      <c r="V16" s="2">
        <v>2.83</v>
      </c>
    </row>
    <row r="17" spans="1:26" s="2" customFormat="1" x14ac:dyDescent="0.2">
      <c r="A17" s="12">
        <v>36103</v>
      </c>
      <c r="B17" s="2">
        <v>3</v>
      </c>
      <c r="C17" s="13">
        <v>24</v>
      </c>
      <c r="D17" s="13" t="s">
        <v>45</v>
      </c>
      <c r="E17" s="13" t="s">
        <v>43</v>
      </c>
      <c r="F17" s="2" t="s">
        <v>27</v>
      </c>
      <c r="G17" s="2">
        <v>241</v>
      </c>
      <c r="M17" s="2">
        <v>2</v>
      </c>
      <c r="T17" s="2">
        <v>243</v>
      </c>
      <c r="U17" s="2">
        <v>2</v>
      </c>
      <c r="V17" s="2">
        <v>3.04</v>
      </c>
    </row>
    <row r="18" spans="1:26" s="2" customFormat="1" x14ac:dyDescent="0.2">
      <c r="A18" s="12">
        <v>36472</v>
      </c>
      <c r="B18" s="2">
        <v>2</v>
      </c>
      <c r="C18" s="13">
        <v>25</v>
      </c>
      <c r="D18" s="13" t="s">
        <v>45</v>
      </c>
      <c r="E18" s="13" t="s">
        <v>43</v>
      </c>
      <c r="F18" s="2" t="s">
        <v>24</v>
      </c>
      <c r="G18" s="2">
        <v>268</v>
      </c>
      <c r="L18" s="2">
        <v>1</v>
      </c>
      <c r="T18" s="2">
        <v>269</v>
      </c>
      <c r="V18" s="2">
        <v>1.7</v>
      </c>
    </row>
    <row r="19" spans="1:26" s="2" customFormat="1" x14ac:dyDescent="0.2">
      <c r="A19" s="12">
        <v>36824</v>
      </c>
      <c r="B19" s="2" t="s">
        <v>32</v>
      </c>
      <c r="C19" s="13">
        <v>3</v>
      </c>
      <c r="D19" s="13" t="s">
        <v>45</v>
      </c>
      <c r="E19" s="13" t="s">
        <v>43</v>
      </c>
      <c r="F19" s="13" t="s">
        <v>24</v>
      </c>
      <c r="G19" s="2">
        <v>126</v>
      </c>
      <c r="T19" s="2">
        <v>126</v>
      </c>
      <c r="U19" s="2">
        <v>1</v>
      </c>
      <c r="V19" s="2">
        <v>1.7</v>
      </c>
    </row>
    <row r="20" spans="1:26" s="2" customFormat="1" x14ac:dyDescent="0.2">
      <c r="A20" s="12">
        <v>36824</v>
      </c>
      <c r="B20" s="2" t="s">
        <v>33</v>
      </c>
      <c r="C20" s="13">
        <v>3</v>
      </c>
      <c r="D20" s="13" t="s">
        <v>45</v>
      </c>
      <c r="E20" s="13" t="s">
        <v>43</v>
      </c>
      <c r="F20" s="13" t="s">
        <v>24</v>
      </c>
      <c r="G20" s="2">
        <v>54</v>
      </c>
      <c r="T20" s="2">
        <v>54</v>
      </c>
      <c r="U20" s="2">
        <v>1</v>
      </c>
      <c r="V20" s="2">
        <v>1.4</v>
      </c>
    </row>
    <row r="21" spans="1:26" s="2" customFormat="1" x14ac:dyDescent="0.2">
      <c r="A21" s="12">
        <v>37748</v>
      </c>
      <c r="B21" s="2">
        <v>1</v>
      </c>
      <c r="C21" s="13">
        <v>16.5</v>
      </c>
      <c r="D21" s="13" t="s">
        <v>45</v>
      </c>
      <c r="E21" s="13" t="s">
        <v>42</v>
      </c>
      <c r="F21" s="2" t="s">
        <v>24</v>
      </c>
      <c r="G21" s="2">
        <v>21</v>
      </c>
      <c r="I21" s="2">
        <v>2</v>
      </c>
      <c r="J21" s="2">
        <v>2</v>
      </c>
      <c r="N21" s="2">
        <v>1</v>
      </c>
      <c r="P21" s="2">
        <v>1</v>
      </c>
      <c r="T21" s="2">
        <v>27</v>
      </c>
      <c r="U21" s="2">
        <v>5</v>
      </c>
      <c r="V21" s="2">
        <v>2.38</v>
      </c>
    </row>
    <row r="22" spans="1:26" s="2" customFormat="1" x14ac:dyDescent="0.2">
      <c r="A22" s="12">
        <v>37748</v>
      </c>
      <c r="B22" s="2">
        <v>3</v>
      </c>
      <c r="C22" s="13">
        <v>16.5</v>
      </c>
      <c r="D22" s="13" t="s">
        <v>45</v>
      </c>
      <c r="E22" s="13" t="s">
        <v>42</v>
      </c>
      <c r="F22" s="2" t="s">
        <v>27</v>
      </c>
      <c r="G22" s="2">
        <v>13</v>
      </c>
      <c r="J22" s="2">
        <v>1</v>
      </c>
      <c r="T22" s="2">
        <v>14</v>
      </c>
      <c r="U22" s="2">
        <v>2</v>
      </c>
      <c r="V22" s="2">
        <v>2.69</v>
      </c>
    </row>
    <row r="23" spans="1:26" s="2" customFormat="1" ht="20.25" customHeight="1" x14ac:dyDescent="0.2">
      <c r="A23" s="15">
        <v>37749</v>
      </c>
      <c r="B23" s="2">
        <v>1</v>
      </c>
      <c r="C23" t="s">
        <v>35</v>
      </c>
      <c r="D23" s="13" t="s">
        <v>45</v>
      </c>
      <c r="E23" s="13" t="s">
        <v>42</v>
      </c>
      <c r="F23" s="2" t="s">
        <v>24</v>
      </c>
      <c r="G23" s="2">
        <v>3</v>
      </c>
      <c r="H23" s="2">
        <v>1</v>
      </c>
      <c r="I23" s="2">
        <v>1</v>
      </c>
      <c r="J23" s="2">
        <v>5</v>
      </c>
      <c r="T23" s="2">
        <v>37</v>
      </c>
      <c r="U23" s="2">
        <v>4</v>
      </c>
      <c r="V23"/>
      <c r="W23"/>
      <c r="X23"/>
      <c r="Y23" s="7" t="s">
        <v>36</v>
      </c>
    </row>
    <row r="24" spans="1:26" s="2" customFormat="1" x14ac:dyDescent="0.2">
      <c r="A24" s="15">
        <v>37749</v>
      </c>
      <c r="B24" s="2">
        <v>3</v>
      </c>
      <c r="C24" t="s">
        <v>35</v>
      </c>
      <c r="D24" s="13" t="s">
        <v>45</v>
      </c>
      <c r="E24" s="13" t="s">
        <v>42</v>
      </c>
      <c r="F24" s="2" t="s">
        <v>27</v>
      </c>
      <c r="G24" s="2">
        <v>9</v>
      </c>
      <c r="T24" s="2">
        <v>9</v>
      </c>
      <c r="U24" s="2">
        <v>1</v>
      </c>
      <c r="V24"/>
      <c r="W24"/>
      <c r="X24"/>
      <c r="Y24" s="7"/>
    </row>
    <row r="25" spans="1:26" s="2" customFormat="1" x14ac:dyDescent="0.2">
      <c r="A25" s="15">
        <v>37750</v>
      </c>
      <c r="B25" s="2">
        <v>1</v>
      </c>
      <c r="C25" t="s">
        <v>35</v>
      </c>
      <c r="D25" s="13" t="s">
        <v>45</v>
      </c>
      <c r="E25" s="13" t="s">
        <v>42</v>
      </c>
      <c r="F25" s="2" t="s">
        <v>24</v>
      </c>
      <c r="G25" s="2">
        <v>11</v>
      </c>
      <c r="H25" s="2">
        <v>3</v>
      </c>
      <c r="I25" s="2">
        <v>2</v>
      </c>
      <c r="J25">
        <v>9</v>
      </c>
      <c r="T25" s="2">
        <v>124</v>
      </c>
      <c r="U25" s="2">
        <v>4</v>
      </c>
      <c r="V25"/>
      <c r="W25"/>
      <c r="X25"/>
      <c r="Y25"/>
      <c r="Z25"/>
    </row>
    <row r="26" spans="1:26" s="2" customFormat="1" x14ac:dyDescent="0.2">
      <c r="A26" s="15">
        <v>37750</v>
      </c>
      <c r="B26" s="2">
        <v>3</v>
      </c>
      <c r="C26" t="s">
        <v>35</v>
      </c>
      <c r="D26" s="13" t="s">
        <v>45</v>
      </c>
      <c r="E26" s="13" t="s">
        <v>42</v>
      </c>
      <c r="F26" s="2" t="s">
        <v>27</v>
      </c>
      <c r="G26" s="2">
        <v>9</v>
      </c>
      <c r="J26">
        <v>1</v>
      </c>
      <c r="T26" s="2">
        <v>10</v>
      </c>
      <c r="U26" s="2">
        <v>2</v>
      </c>
      <c r="V26"/>
      <c r="W26"/>
      <c r="X26"/>
      <c r="Y26"/>
      <c r="Z26"/>
    </row>
    <row r="27" spans="1:26" s="2" customFormat="1" x14ac:dyDescent="0.2">
      <c r="A27" s="15">
        <v>39315</v>
      </c>
      <c r="B27" s="2">
        <v>1</v>
      </c>
      <c r="C27">
        <v>3</v>
      </c>
      <c r="D27" s="13" t="s">
        <v>61</v>
      </c>
      <c r="E27" s="13" t="s">
        <v>43</v>
      </c>
      <c r="F27" s="2" t="s">
        <v>24</v>
      </c>
      <c r="G27" s="2">
        <v>2</v>
      </c>
      <c r="J27"/>
      <c r="T27" s="20">
        <f t="shared" ref="T27:T30" si="0">SUM(G27:S27)</f>
        <v>2</v>
      </c>
      <c r="U27" s="2">
        <v>1</v>
      </c>
      <c r="V27">
        <f>5/2</f>
        <v>2.5</v>
      </c>
      <c r="W27"/>
      <c r="X27"/>
      <c r="Y27"/>
      <c r="Z27"/>
    </row>
    <row r="28" spans="1:26" s="2" customFormat="1" x14ac:dyDescent="0.2">
      <c r="A28" s="15">
        <v>39315</v>
      </c>
      <c r="B28" s="2">
        <v>2</v>
      </c>
      <c r="C28">
        <v>14.5</v>
      </c>
      <c r="D28" s="13" t="s">
        <v>61</v>
      </c>
      <c r="E28" s="13" t="s">
        <v>43</v>
      </c>
      <c r="F28" s="2" t="s">
        <v>24</v>
      </c>
      <c r="G28" s="2">
        <v>0</v>
      </c>
      <c r="J28"/>
      <c r="T28" s="20">
        <f t="shared" si="0"/>
        <v>0</v>
      </c>
      <c r="U28" s="2">
        <v>0</v>
      </c>
      <c r="V28"/>
      <c r="W28"/>
      <c r="X28"/>
      <c r="Y28"/>
      <c r="Z28"/>
    </row>
    <row r="29" spans="1:26" s="2" customFormat="1" x14ac:dyDescent="0.2">
      <c r="A29" s="15">
        <v>39315</v>
      </c>
      <c r="B29" s="2">
        <v>3</v>
      </c>
      <c r="C29">
        <v>14.5</v>
      </c>
      <c r="D29" s="13" t="s">
        <v>61</v>
      </c>
      <c r="E29" s="13" t="s">
        <v>43</v>
      </c>
      <c r="F29" s="2" t="s">
        <v>27</v>
      </c>
      <c r="G29" s="2">
        <v>0</v>
      </c>
      <c r="J29"/>
      <c r="T29" s="20">
        <f t="shared" si="0"/>
        <v>0</v>
      </c>
      <c r="U29" s="2">
        <v>0</v>
      </c>
      <c r="V29"/>
      <c r="W29"/>
      <c r="X29"/>
      <c r="Y29"/>
      <c r="Z29"/>
    </row>
    <row r="30" spans="1:26" s="2" customFormat="1" x14ac:dyDescent="0.2">
      <c r="A30" s="15">
        <v>39315</v>
      </c>
      <c r="B30" s="2" t="s">
        <v>33</v>
      </c>
      <c r="C30">
        <v>2</v>
      </c>
      <c r="D30" s="13" t="s">
        <v>61</v>
      </c>
      <c r="E30" s="13" t="s">
        <v>43</v>
      </c>
      <c r="F30" s="2" t="s">
        <v>33</v>
      </c>
      <c r="G30" s="2">
        <v>31</v>
      </c>
      <c r="J30"/>
      <c r="T30" s="20">
        <f t="shared" si="0"/>
        <v>31</v>
      </c>
      <c r="U30" s="2">
        <v>1</v>
      </c>
      <c r="V30">
        <f>50/31</f>
        <v>1.6129032258064515</v>
      </c>
      <c r="W30"/>
      <c r="X30"/>
      <c r="Y30"/>
      <c r="Z30"/>
    </row>
    <row r="31" spans="1:26" s="2" customFormat="1" x14ac:dyDescent="0.2">
      <c r="A31" s="15">
        <v>40435</v>
      </c>
      <c r="B31" s="20">
        <v>3</v>
      </c>
      <c r="C31">
        <v>16.5</v>
      </c>
      <c r="D31" s="21" t="s">
        <v>61</v>
      </c>
      <c r="E31" s="13" t="s">
        <v>43</v>
      </c>
      <c r="F31" s="2" t="s">
        <v>27</v>
      </c>
      <c r="G31" s="20">
        <v>83</v>
      </c>
      <c r="H31" s="20">
        <v>1</v>
      </c>
      <c r="J31"/>
      <c r="T31" s="20">
        <v>84</v>
      </c>
      <c r="U31" s="20">
        <v>2</v>
      </c>
      <c r="V31">
        <v>3.8</v>
      </c>
      <c r="W31"/>
      <c r="X31"/>
      <c r="Y31"/>
      <c r="Z31"/>
    </row>
    <row r="32" spans="1:26" s="2" customFormat="1" x14ac:dyDescent="0.2">
      <c r="A32" s="15">
        <v>40437</v>
      </c>
      <c r="B32" s="20">
        <v>2</v>
      </c>
      <c r="C32">
        <v>19.5</v>
      </c>
      <c r="D32" s="21" t="s">
        <v>61</v>
      </c>
      <c r="E32" s="13" t="s">
        <v>43</v>
      </c>
      <c r="F32" s="20" t="s">
        <v>24</v>
      </c>
      <c r="G32" s="20">
        <v>55</v>
      </c>
      <c r="H32"/>
      <c r="I32"/>
      <c r="J32"/>
      <c r="K32"/>
      <c r="L32"/>
      <c r="M32"/>
      <c r="N32"/>
      <c r="O32"/>
      <c r="P32"/>
      <c r="T32" s="20">
        <v>55</v>
      </c>
      <c r="U32" s="20">
        <v>1</v>
      </c>
      <c r="V32">
        <f>115/55</f>
        <v>2.0909090909090908</v>
      </c>
      <c r="W32"/>
      <c r="X32"/>
      <c r="Y32"/>
      <c r="Z32"/>
    </row>
    <row r="33" spans="1:26" s="2" customFormat="1" x14ac:dyDescent="0.2">
      <c r="A33" s="15">
        <v>40437</v>
      </c>
      <c r="B33" s="20">
        <v>3</v>
      </c>
      <c r="C33">
        <v>19.5</v>
      </c>
      <c r="D33" s="21" t="s">
        <v>61</v>
      </c>
      <c r="E33" s="13" t="s">
        <v>43</v>
      </c>
      <c r="F33" s="20" t="s">
        <v>60</v>
      </c>
      <c r="G33" s="20">
        <v>71</v>
      </c>
      <c r="H33"/>
      <c r="I33"/>
      <c r="J33"/>
      <c r="K33"/>
      <c r="L33"/>
      <c r="M33"/>
      <c r="N33"/>
      <c r="O33"/>
      <c r="P33"/>
      <c r="Q33">
        <v>1</v>
      </c>
      <c r="R33"/>
      <c r="S33"/>
      <c r="T33" s="20">
        <v>72</v>
      </c>
      <c r="U33" s="20">
        <v>2</v>
      </c>
      <c r="V33">
        <f>170/71</f>
        <v>2.3943661971830985</v>
      </c>
      <c r="X33">
        <v>15</v>
      </c>
      <c r="Y33"/>
      <c r="Z33"/>
    </row>
    <row r="34" spans="1:26" s="2" customFormat="1" x14ac:dyDescent="0.2">
      <c r="A34" s="15">
        <v>40438</v>
      </c>
      <c r="B34" s="20">
        <v>2</v>
      </c>
      <c r="C34">
        <v>24</v>
      </c>
      <c r="D34" s="21" t="s">
        <v>61</v>
      </c>
      <c r="E34" s="13" t="s">
        <v>43</v>
      </c>
      <c r="F34" t="s">
        <v>34</v>
      </c>
      <c r="G34" s="20">
        <v>116</v>
      </c>
      <c r="H34"/>
      <c r="I34"/>
      <c r="J34"/>
      <c r="K34"/>
      <c r="L34"/>
      <c r="M34"/>
      <c r="N34"/>
      <c r="O34"/>
      <c r="P34"/>
      <c r="T34" s="20">
        <v>116</v>
      </c>
      <c r="U34" s="20">
        <v>1</v>
      </c>
      <c r="V34" s="2">
        <f>300/116</f>
        <v>2.5862068965517242</v>
      </c>
      <c r="Y34"/>
      <c r="Z34"/>
    </row>
    <row r="35" spans="1:26" x14ac:dyDescent="0.2">
      <c r="A35" s="15">
        <v>40438</v>
      </c>
      <c r="B35" s="20">
        <v>3</v>
      </c>
      <c r="C35">
        <v>24</v>
      </c>
      <c r="D35" s="21" t="s">
        <v>61</v>
      </c>
      <c r="E35" s="13" t="s">
        <v>43</v>
      </c>
      <c r="F35" t="s">
        <v>27</v>
      </c>
      <c r="G35" s="20">
        <v>121</v>
      </c>
      <c r="Q35">
        <v>2</v>
      </c>
      <c r="T35" s="20">
        <v>123</v>
      </c>
      <c r="U35" s="20">
        <v>2</v>
      </c>
    </row>
    <row r="36" spans="1:26" x14ac:dyDescent="0.2">
      <c r="A36" s="15">
        <v>40807</v>
      </c>
      <c r="B36" s="20">
        <v>2</v>
      </c>
      <c r="C36">
        <v>18.5</v>
      </c>
      <c r="D36" s="21" t="s">
        <v>61</v>
      </c>
      <c r="E36" s="13" t="s">
        <v>43</v>
      </c>
      <c r="F36" s="20" t="s">
        <v>24</v>
      </c>
      <c r="G36" s="20">
        <v>117</v>
      </c>
      <c r="S36" s="2"/>
      <c r="T36" s="20">
        <f t="shared" ref="T36:T47" si="1">SUM(G36:S36)</f>
        <v>117</v>
      </c>
      <c r="U36" s="20">
        <v>2</v>
      </c>
    </row>
    <row r="37" spans="1:26" x14ac:dyDescent="0.2">
      <c r="A37" s="15">
        <v>40807</v>
      </c>
      <c r="B37" s="20">
        <v>3</v>
      </c>
      <c r="C37">
        <v>18.5</v>
      </c>
      <c r="D37" s="21" t="s">
        <v>61</v>
      </c>
      <c r="E37" s="13" t="s">
        <v>43</v>
      </c>
      <c r="F37" s="20" t="s">
        <v>60</v>
      </c>
      <c r="G37" s="20">
        <v>26</v>
      </c>
      <c r="S37" s="2"/>
      <c r="T37" s="20">
        <f t="shared" si="1"/>
        <v>26</v>
      </c>
      <c r="U37" s="20">
        <v>1</v>
      </c>
    </row>
    <row r="38" spans="1:26" x14ac:dyDescent="0.2">
      <c r="A38" s="15">
        <v>40808</v>
      </c>
      <c r="B38" s="20">
        <v>2</v>
      </c>
      <c r="C38">
        <v>20</v>
      </c>
      <c r="D38" s="21" t="s">
        <v>61</v>
      </c>
      <c r="E38" s="13" t="s">
        <v>43</v>
      </c>
      <c r="F38" t="s">
        <v>34</v>
      </c>
      <c r="G38" s="20">
        <v>126</v>
      </c>
      <c r="S38" s="2"/>
      <c r="T38" s="20">
        <f t="shared" si="1"/>
        <v>126</v>
      </c>
      <c r="U38" s="20">
        <v>1</v>
      </c>
    </row>
    <row r="39" spans="1:26" x14ac:dyDescent="0.2">
      <c r="A39" s="15">
        <v>40808</v>
      </c>
      <c r="B39" s="20">
        <v>3</v>
      </c>
      <c r="C39">
        <v>20</v>
      </c>
      <c r="D39" s="21" t="s">
        <v>61</v>
      </c>
      <c r="E39" s="13" t="s">
        <v>43</v>
      </c>
      <c r="F39" t="s">
        <v>27</v>
      </c>
      <c r="G39" s="20">
        <v>14</v>
      </c>
      <c r="S39" s="2"/>
      <c r="T39" s="20">
        <f t="shared" si="1"/>
        <v>14</v>
      </c>
      <c r="U39" s="20">
        <v>1</v>
      </c>
    </row>
    <row r="40" spans="1:26" x14ac:dyDescent="0.2">
      <c r="A40" s="15">
        <v>41177</v>
      </c>
      <c r="B40" s="20">
        <v>2</v>
      </c>
      <c r="C40">
        <v>17.75</v>
      </c>
      <c r="D40" s="21" t="s">
        <v>61</v>
      </c>
      <c r="E40" s="13" t="s">
        <v>43</v>
      </c>
      <c r="F40" t="s">
        <v>34</v>
      </c>
      <c r="G40" s="20">
        <v>17</v>
      </c>
      <c r="T40" s="20">
        <f t="shared" si="1"/>
        <v>17</v>
      </c>
      <c r="U40" s="20">
        <v>1</v>
      </c>
      <c r="V40">
        <f>30/17</f>
        <v>1.7647058823529411</v>
      </c>
    </row>
    <row r="41" spans="1:26" x14ac:dyDescent="0.2">
      <c r="A41" s="15">
        <v>41177</v>
      </c>
      <c r="B41" s="20">
        <v>3</v>
      </c>
      <c r="C41">
        <v>17.75</v>
      </c>
      <c r="D41" s="21" t="s">
        <v>61</v>
      </c>
      <c r="E41" s="13" t="s">
        <v>43</v>
      </c>
      <c r="F41" t="s">
        <v>27</v>
      </c>
      <c r="G41" s="20">
        <v>61</v>
      </c>
      <c r="T41" s="20">
        <f t="shared" si="1"/>
        <v>61</v>
      </c>
      <c r="U41" s="20">
        <v>1</v>
      </c>
    </row>
    <row r="42" spans="1:26" x14ac:dyDescent="0.2">
      <c r="A42" s="15">
        <v>41178</v>
      </c>
      <c r="B42" s="20">
        <v>2</v>
      </c>
      <c r="C42">
        <v>20.75</v>
      </c>
      <c r="D42" s="21" t="s">
        <v>61</v>
      </c>
      <c r="E42" s="13" t="s">
        <v>43</v>
      </c>
      <c r="F42" t="s">
        <v>34</v>
      </c>
      <c r="G42" s="20">
        <v>11</v>
      </c>
      <c r="S42" s="2"/>
      <c r="T42" s="20">
        <f t="shared" si="1"/>
        <v>11</v>
      </c>
      <c r="U42" s="20">
        <v>1</v>
      </c>
    </row>
    <row r="43" spans="1:26" x14ac:dyDescent="0.2">
      <c r="A43" s="15">
        <v>41178</v>
      </c>
      <c r="B43" s="20">
        <v>3</v>
      </c>
      <c r="C43">
        <v>20.75</v>
      </c>
      <c r="D43" s="21" t="s">
        <v>61</v>
      </c>
      <c r="E43" s="13" t="s">
        <v>43</v>
      </c>
      <c r="F43" t="s">
        <v>27</v>
      </c>
      <c r="G43" s="20">
        <v>53</v>
      </c>
      <c r="R43" s="20">
        <v>1</v>
      </c>
      <c r="T43" s="20">
        <f t="shared" si="1"/>
        <v>54</v>
      </c>
      <c r="U43" s="20">
        <v>1</v>
      </c>
      <c r="W43">
        <f>145/56</f>
        <v>2.5892857142857144</v>
      </c>
      <c r="Z43" s="1"/>
    </row>
    <row r="44" spans="1:26" x14ac:dyDescent="0.2">
      <c r="A44" s="15">
        <v>41529</v>
      </c>
      <c r="B44" s="20">
        <v>2</v>
      </c>
      <c r="C44">
        <v>20</v>
      </c>
      <c r="D44" s="21" t="s">
        <v>61</v>
      </c>
      <c r="E44" s="13" t="s">
        <v>43</v>
      </c>
      <c r="F44" t="s">
        <v>34</v>
      </c>
      <c r="G44" s="20">
        <v>25</v>
      </c>
      <c r="T44" s="20">
        <f t="shared" si="1"/>
        <v>25</v>
      </c>
      <c r="U44" s="20">
        <v>1</v>
      </c>
      <c r="V44">
        <f>65/25</f>
        <v>2.6</v>
      </c>
    </row>
    <row r="45" spans="1:26" x14ac:dyDescent="0.2">
      <c r="A45" s="15">
        <v>41529</v>
      </c>
      <c r="B45" s="20">
        <v>3</v>
      </c>
      <c r="C45">
        <v>20</v>
      </c>
      <c r="D45" s="21" t="s">
        <v>61</v>
      </c>
      <c r="E45" s="13" t="s">
        <v>43</v>
      </c>
      <c r="F45" t="s">
        <v>27</v>
      </c>
      <c r="G45" s="20">
        <v>76</v>
      </c>
      <c r="T45" s="20">
        <f t="shared" si="1"/>
        <v>76</v>
      </c>
      <c r="U45" s="20">
        <v>1</v>
      </c>
      <c r="V45">
        <f>145/76</f>
        <v>1.9078947368421053</v>
      </c>
    </row>
    <row r="46" spans="1:26" x14ac:dyDescent="0.2">
      <c r="A46" s="15">
        <v>41530</v>
      </c>
      <c r="B46" s="20">
        <v>2</v>
      </c>
      <c r="C46">
        <v>24</v>
      </c>
      <c r="D46" s="21" t="s">
        <v>61</v>
      </c>
      <c r="E46" s="13" t="s">
        <v>43</v>
      </c>
      <c r="F46" t="s">
        <v>34</v>
      </c>
      <c r="G46" s="20">
        <v>86</v>
      </c>
      <c r="Q46">
        <v>1</v>
      </c>
      <c r="T46" s="20">
        <f t="shared" si="1"/>
        <v>87</v>
      </c>
      <c r="U46" s="20">
        <v>2</v>
      </c>
      <c r="V46">
        <f>195/86</f>
        <v>2.2674418604651163</v>
      </c>
    </row>
    <row r="47" spans="1:26" x14ac:dyDescent="0.2">
      <c r="A47" s="15">
        <v>41530</v>
      </c>
      <c r="B47" s="20">
        <v>3</v>
      </c>
      <c r="C47">
        <v>24</v>
      </c>
      <c r="D47" s="21" t="s">
        <v>61</v>
      </c>
      <c r="E47" s="13" t="s">
        <v>43</v>
      </c>
      <c r="F47" t="s">
        <v>27</v>
      </c>
      <c r="G47" s="20">
        <v>18</v>
      </c>
      <c r="M47">
        <v>2</v>
      </c>
      <c r="Q47">
        <v>2</v>
      </c>
      <c r="T47" s="20">
        <f t="shared" si="1"/>
        <v>22</v>
      </c>
      <c r="U47" s="20">
        <v>2</v>
      </c>
      <c r="V47">
        <f>354/15</f>
        <v>23.6</v>
      </c>
      <c r="W47">
        <v>50</v>
      </c>
      <c r="X47">
        <f>25/2</f>
        <v>12.5</v>
      </c>
      <c r="Y47" s="2" t="s">
        <v>71</v>
      </c>
    </row>
    <row r="48" spans="1:26" x14ac:dyDescent="0.2">
      <c r="A48" s="15">
        <v>41898</v>
      </c>
      <c r="B48" s="20">
        <v>2</v>
      </c>
      <c r="C48">
        <v>24</v>
      </c>
      <c r="D48" s="21" t="s">
        <v>61</v>
      </c>
      <c r="E48" s="13" t="s">
        <v>43</v>
      </c>
      <c r="F48" t="s">
        <v>34</v>
      </c>
      <c r="G48" s="20">
        <v>2</v>
      </c>
      <c r="T48">
        <v>2</v>
      </c>
      <c r="U48" s="20">
        <v>1</v>
      </c>
      <c r="V48">
        <v>1</v>
      </c>
    </row>
    <row r="49" spans="1:24" x14ac:dyDescent="0.2">
      <c r="A49" s="15">
        <v>41898</v>
      </c>
      <c r="B49" s="20">
        <v>3</v>
      </c>
      <c r="C49">
        <v>24</v>
      </c>
      <c r="D49" s="21" t="s">
        <v>61</v>
      </c>
      <c r="E49" s="13" t="s">
        <v>43</v>
      </c>
      <c r="F49" t="s">
        <v>27</v>
      </c>
      <c r="G49" s="20">
        <v>8</v>
      </c>
      <c r="T49">
        <v>8</v>
      </c>
      <c r="U49" s="20">
        <v>1</v>
      </c>
      <c r="V49">
        <f>20/8</f>
        <v>2.5</v>
      </c>
    </row>
    <row r="50" spans="1:24" x14ac:dyDescent="0.2">
      <c r="A50" s="15">
        <v>41899</v>
      </c>
      <c r="B50" s="20">
        <v>2</v>
      </c>
      <c r="C50">
        <v>24</v>
      </c>
      <c r="D50" s="21" t="s">
        <v>61</v>
      </c>
      <c r="E50" s="13" t="s">
        <v>43</v>
      </c>
      <c r="F50" t="s">
        <v>34</v>
      </c>
      <c r="G50" s="20">
        <v>3</v>
      </c>
      <c r="T50" s="20">
        <f t="shared" ref="T50:T51" si="2">SUM(G50:S50)</f>
        <v>3</v>
      </c>
      <c r="U50" s="20">
        <v>1</v>
      </c>
      <c r="V50">
        <f>10/3</f>
        <v>3.3333333333333335</v>
      </c>
    </row>
    <row r="51" spans="1:24" x14ac:dyDescent="0.2">
      <c r="A51" s="15">
        <v>41899</v>
      </c>
      <c r="B51" s="20">
        <v>3</v>
      </c>
      <c r="C51">
        <v>24</v>
      </c>
      <c r="D51" s="21" t="s">
        <v>61</v>
      </c>
      <c r="E51" s="13" t="s">
        <v>43</v>
      </c>
      <c r="F51" t="s">
        <v>27</v>
      </c>
      <c r="G51" s="20">
        <v>1</v>
      </c>
      <c r="T51" s="20">
        <f t="shared" si="2"/>
        <v>1</v>
      </c>
      <c r="U51" s="20">
        <v>1</v>
      </c>
      <c r="W51">
        <v>35</v>
      </c>
    </row>
    <row r="52" spans="1:24" x14ac:dyDescent="0.2">
      <c r="A52" s="15">
        <v>42264</v>
      </c>
      <c r="B52" s="20">
        <v>2</v>
      </c>
      <c r="C52">
        <v>18</v>
      </c>
      <c r="D52" s="21" t="s">
        <v>61</v>
      </c>
      <c r="E52" s="13" t="s">
        <v>43</v>
      </c>
      <c r="F52" t="s">
        <v>34</v>
      </c>
      <c r="G52" s="20">
        <v>50</v>
      </c>
      <c r="Q52" s="2">
        <v>1</v>
      </c>
      <c r="T52">
        <v>50</v>
      </c>
      <c r="U52" s="20">
        <v>2</v>
      </c>
      <c r="V52" s="2" t="s">
        <v>49</v>
      </c>
      <c r="X52">
        <v>10</v>
      </c>
    </row>
    <row r="53" spans="1:24" x14ac:dyDescent="0.2">
      <c r="A53" s="15">
        <v>42264</v>
      </c>
      <c r="B53" s="20">
        <v>3</v>
      </c>
      <c r="C53">
        <v>18</v>
      </c>
      <c r="D53" s="21" t="s">
        <v>61</v>
      </c>
      <c r="E53" s="13" t="s">
        <v>43</v>
      </c>
      <c r="F53" t="s">
        <v>27</v>
      </c>
      <c r="G53" s="20">
        <v>6</v>
      </c>
      <c r="T53">
        <v>6</v>
      </c>
      <c r="U53" s="20">
        <v>1</v>
      </c>
    </row>
    <row r="54" spans="1:24" x14ac:dyDescent="0.2">
      <c r="A54" s="15">
        <v>42265</v>
      </c>
      <c r="B54" s="20">
        <v>2</v>
      </c>
      <c r="C54">
        <v>24</v>
      </c>
      <c r="D54" s="21" t="s">
        <v>61</v>
      </c>
      <c r="E54" s="13" t="s">
        <v>43</v>
      </c>
      <c r="F54" t="s">
        <v>34</v>
      </c>
      <c r="G54" s="20">
        <v>15</v>
      </c>
      <c r="T54">
        <v>15</v>
      </c>
      <c r="U54" s="20">
        <v>1</v>
      </c>
      <c r="V54">
        <f>20/15</f>
        <v>1.3333333333333333</v>
      </c>
    </row>
    <row r="55" spans="1:24" x14ac:dyDescent="0.2">
      <c r="A55" s="15">
        <v>42265</v>
      </c>
      <c r="B55" s="20">
        <v>3</v>
      </c>
      <c r="C55">
        <v>24</v>
      </c>
      <c r="D55" s="21" t="s">
        <v>61</v>
      </c>
      <c r="E55" s="13" t="s">
        <v>43</v>
      </c>
      <c r="F55" t="s">
        <v>27</v>
      </c>
      <c r="G55" s="20">
        <v>2</v>
      </c>
      <c r="T55">
        <v>2</v>
      </c>
      <c r="U55" s="20">
        <v>1</v>
      </c>
      <c r="V55">
        <f>5/2</f>
        <v>2.5</v>
      </c>
    </row>
    <row r="56" spans="1:24" x14ac:dyDescent="0.2">
      <c r="A56" s="15">
        <v>42641</v>
      </c>
      <c r="B56" s="20">
        <v>2</v>
      </c>
      <c r="C56">
        <v>24</v>
      </c>
      <c r="D56" s="21" t="s">
        <v>61</v>
      </c>
      <c r="E56" s="13" t="s">
        <v>43</v>
      </c>
      <c r="F56" t="s">
        <v>34</v>
      </c>
      <c r="G56" s="20">
        <v>48</v>
      </c>
      <c r="Q56">
        <v>1</v>
      </c>
      <c r="T56">
        <v>49</v>
      </c>
      <c r="U56" s="20">
        <v>2</v>
      </c>
      <c r="V56">
        <f>100/48</f>
        <v>2.0833333333333335</v>
      </c>
      <c r="X56">
        <v>2.5</v>
      </c>
    </row>
    <row r="57" spans="1:24" x14ac:dyDescent="0.2">
      <c r="A57" s="15">
        <v>42641</v>
      </c>
      <c r="B57" s="20">
        <v>3</v>
      </c>
      <c r="C57">
        <v>24</v>
      </c>
      <c r="D57" s="21" t="s">
        <v>61</v>
      </c>
      <c r="E57" s="13" t="s">
        <v>43</v>
      </c>
      <c r="F57" t="s">
        <v>27</v>
      </c>
      <c r="G57" s="20">
        <v>137</v>
      </c>
      <c r="Q57">
        <v>1</v>
      </c>
      <c r="T57">
        <v>138</v>
      </c>
      <c r="U57" s="20">
        <v>2</v>
      </c>
      <c r="V57">
        <f>295/137</f>
        <v>2.1532846715328469</v>
      </c>
      <c r="X57">
        <v>5</v>
      </c>
    </row>
    <row r="58" spans="1:24" x14ac:dyDescent="0.2">
      <c r="A58" s="15">
        <v>42992</v>
      </c>
      <c r="B58" s="20">
        <v>2</v>
      </c>
      <c r="C58">
        <v>18</v>
      </c>
      <c r="D58" s="21" t="s">
        <v>61</v>
      </c>
      <c r="E58" s="13" t="s">
        <v>43</v>
      </c>
      <c r="F58" t="s">
        <v>34</v>
      </c>
      <c r="G58" s="20">
        <v>13</v>
      </c>
      <c r="Q58">
        <v>2</v>
      </c>
      <c r="T58" s="20">
        <f t="shared" ref="T58:T61" si="3">SUM(G58:S58)</f>
        <v>15</v>
      </c>
      <c r="U58" s="20">
        <v>2</v>
      </c>
      <c r="V58">
        <f>25/13</f>
        <v>1.9230769230769231</v>
      </c>
    </row>
    <row r="59" spans="1:24" x14ac:dyDescent="0.2">
      <c r="A59" s="15">
        <v>42992</v>
      </c>
      <c r="B59" s="20">
        <v>3</v>
      </c>
      <c r="C59">
        <v>18</v>
      </c>
      <c r="D59" s="21" t="s">
        <v>61</v>
      </c>
      <c r="E59" s="13" t="s">
        <v>43</v>
      </c>
      <c r="F59" t="s">
        <v>27</v>
      </c>
      <c r="G59" s="20">
        <v>64</v>
      </c>
      <c r="T59" s="20">
        <f t="shared" si="3"/>
        <v>64</v>
      </c>
      <c r="U59" s="20">
        <v>1</v>
      </c>
      <c r="V59">
        <f>110/64</f>
        <v>1.71875</v>
      </c>
    </row>
    <row r="60" spans="1:24" x14ac:dyDescent="0.2">
      <c r="A60" s="15">
        <v>43356</v>
      </c>
      <c r="B60" s="20">
        <v>2</v>
      </c>
      <c r="C60">
        <v>18</v>
      </c>
      <c r="D60" s="21" t="s">
        <v>61</v>
      </c>
      <c r="E60" s="13" t="s">
        <v>43</v>
      </c>
      <c r="F60" t="s">
        <v>34</v>
      </c>
      <c r="G60" s="20">
        <v>226</v>
      </c>
      <c r="O60">
        <v>1</v>
      </c>
      <c r="T60" s="20">
        <f t="shared" si="3"/>
        <v>227</v>
      </c>
      <c r="U60" s="20">
        <v>2</v>
      </c>
      <c r="V60">
        <f>370/226</f>
        <v>1.6371681415929205</v>
      </c>
    </row>
    <row r="61" spans="1:24" x14ac:dyDescent="0.2">
      <c r="A61" s="15">
        <v>43356</v>
      </c>
      <c r="B61" s="20">
        <v>3</v>
      </c>
      <c r="C61">
        <v>18</v>
      </c>
      <c r="D61" s="21" t="s">
        <v>61</v>
      </c>
      <c r="E61" s="13" t="s">
        <v>43</v>
      </c>
      <c r="F61" t="s">
        <v>27</v>
      </c>
      <c r="G61" s="20">
        <v>16</v>
      </c>
      <c r="T61" s="20">
        <f t="shared" si="3"/>
        <v>16</v>
      </c>
      <c r="U61" s="20">
        <v>1</v>
      </c>
      <c r="V61">
        <f>25/16</f>
        <v>1.5625</v>
      </c>
    </row>
    <row r="62" spans="1:24" x14ac:dyDescent="0.2">
      <c r="A62" s="15"/>
      <c r="B62" s="20"/>
      <c r="D62" s="21"/>
      <c r="E62" s="13"/>
      <c r="G62" s="20"/>
      <c r="T62" s="20"/>
    </row>
    <row r="63" spans="1:24" x14ac:dyDescent="0.2">
      <c r="A63" s="15"/>
      <c r="B63" s="20"/>
      <c r="D63" s="21"/>
      <c r="E63" s="13"/>
      <c r="G63" s="20"/>
      <c r="T63" s="20"/>
    </row>
    <row r="64" spans="1:24" x14ac:dyDescent="0.2">
      <c r="A64"/>
      <c r="T64" s="20" t="s">
        <v>49</v>
      </c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  <row r="726" spans="1:1" x14ac:dyDescent="0.2">
      <c r="A726"/>
    </row>
    <row r="727" spans="1:1" x14ac:dyDescent="0.2">
      <c r="A727"/>
    </row>
    <row r="728" spans="1:1" x14ac:dyDescent="0.2">
      <c r="A728"/>
    </row>
    <row r="729" spans="1:1" x14ac:dyDescent="0.2">
      <c r="A729"/>
    </row>
    <row r="730" spans="1:1" x14ac:dyDescent="0.2">
      <c r="A730"/>
    </row>
    <row r="731" spans="1:1" x14ac:dyDescent="0.2">
      <c r="A731"/>
    </row>
    <row r="732" spans="1:1" x14ac:dyDescent="0.2">
      <c r="A732"/>
    </row>
    <row r="733" spans="1:1" x14ac:dyDescent="0.2">
      <c r="A733"/>
    </row>
    <row r="734" spans="1:1" x14ac:dyDescent="0.2">
      <c r="A734"/>
    </row>
    <row r="735" spans="1:1" x14ac:dyDescent="0.2">
      <c r="A735"/>
    </row>
    <row r="736" spans="1:1" x14ac:dyDescent="0.2">
      <c r="A736"/>
    </row>
    <row r="737" spans="1:1" x14ac:dyDescent="0.2">
      <c r="A737"/>
    </row>
    <row r="738" spans="1:1" x14ac:dyDescent="0.2">
      <c r="A738"/>
    </row>
    <row r="739" spans="1:1" x14ac:dyDescent="0.2">
      <c r="A739"/>
    </row>
    <row r="740" spans="1:1" x14ac:dyDescent="0.2">
      <c r="A740"/>
    </row>
    <row r="741" spans="1:1" x14ac:dyDescent="0.2">
      <c r="A741"/>
    </row>
    <row r="742" spans="1:1" x14ac:dyDescent="0.2">
      <c r="A742"/>
    </row>
    <row r="743" spans="1:1" x14ac:dyDescent="0.2">
      <c r="A743"/>
    </row>
    <row r="744" spans="1:1" x14ac:dyDescent="0.2">
      <c r="A744"/>
    </row>
    <row r="745" spans="1:1" x14ac:dyDescent="0.2">
      <c r="A745"/>
    </row>
    <row r="746" spans="1:1" x14ac:dyDescent="0.2">
      <c r="A746"/>
    </row>
    <row r="747" spans="1:1" x14ac:dyDescent="0.2">
      <c r="A747"/>
    </row>
    <row r="748" spans="1:1" x14ac:dyDescent="0.2">
      <c r="A748"/>
    </row>
    <row r="749" spans="1:1" x14ac:dyDescent="0.2">
      <c r="A749"/>
    </row>
    <row r="750" spans="1:1" x14ac:dyDescent="0.2">
      <c r="A750"/>
    </row>
    <row r="751" spans="1:1" x14ac:dyDescent="0.2">
      <c r="A751"/>
    </row>
    <row r="752" spans="1:1" x14ac:dyDescent="0.2">
      <c r="A752"/>
    </row>
    <row r="753" spans="1:1" x14ac:dyDescent="0.2">
      <c r="A753"/>
    </row>
    <row r="754" spans="1:1" x14ac:dyDescent="0.2">
      <c r="A754"/>
    </row>
    <row r="755" spans="1:1" x14ac:dyDescent="0.2">
      <c r="A755"/>
    </row>
    <row r="756" spans="1:1" x14ac:dyDescent="0.2">
      <c r="A756"/>
    </row>
    <row r="757" spans="1:1" x14ac:dyDescent="0.2">
      <c r="A757"/>
    </row>
    <row r="758" spans="1:1" x14ac:dyDescent="0.2">
      <c r="A758"/>
    </row>
    <row r="759" spans="1:1" x14ac:dyDescent="0.2">
      <c r="A759"/>
    </row>
    <row r="760" spans="1:1" x14ac:dyDescent="0.2">
      <c r="A760"/>
    </row>
    <row r="761" spans="1:1" x14ac:dyDescent="0.2">
      <c r="A761"/>
    </row>
    <row r="762" spans="1:1" x14ac:dyDescent="0.2">
      <c r="A762"/>
    </row>
    <row r="763" spans="1:1" x14ac:dyDescent="0.2">
      <c r="A763"/>
    </row>
    <row r="764" spans="1:1" x14ac:dyDescent="0.2">
      <c r="A764"/>
    </row>
    <row r="765" spans="1:1" x14ac:dyDescent="0.2">
      <c r="A765"/>
    </row>
    <row r="766" spans="1:1" x14ac:dyDescent="0.2">
      <c r="A766"/>
    </row>
    <row r="767" spans="1:1" x14ac:dyDescent="0.2">
      <c r="A767"/>
    </row>
    <row r="768" spans="1:1" x14ac:dyDescent="0.2">
      <c r="A768"/>
    </row>
    <row r="769" spans="1:1" x14ac:dyDescent="0.2">
      <c r="A769"/>
    </row>
    <row r="770" spans="1:1" x14ac:dyDescent="0.2">
      <c r="A770"/>
    </row>
    <row r="771" spans="1:1" x14ac:dyDescent="0.2">
      <c r="A771"/>
    </row>
    <row r="772" spans="1:1" x14ac:dyDescent="0.2">
      <c r="A772"/>
    </row>
    <row r="773" spans="1:1" x14ac:dyDescent="0.2">
      <c r="A773"/>
    </row>
    <row r="774" spans="1:1" x14ac:dyDescent="0.2">
      <c r="A774"/>
    </row>
    <row r="775" spans="1:1" x14ac:dyDescent="0.2">
      <c r="A775"/>
    </row>
    <row r="776" spans="1:1" x14ac:dyDescent="0.2">
      <c r="A776"/>
    </row>
    <row r="777" spans="1:1" x14ac:dyDescent="0.2">
      <c r="A777"/>
    </row>
    <row r="778" spans="1:1" x14ac:dyDescent="0.2">
      <c r="A778"/>
    </row>
    <row r="779" spans="1:1" x14ac:dyDescent="0.2">
      <c r="A779"/>
    </row>
    <row r="780" spans="1:1" x14ac:dyDescent="0.2">
      <c r="A780"/>
    </row>
    <row r="781" spans="1:1" x14ac:dyDescent="0.2">
      <c r="A781"/>
    </row>
    <row r="782" spans="1:1" x14ac:dyDescent="0.2">
      <c r="A782"/>
    </row>
    <row r="783" spans="1:1" x14ac:dyDescent="0.2">
      <c r="A783"/>
    </row>
    <row r="784" spans="1:1" x14ac:dyDescent="0.2">
      <c r="A784"/>
    </row>
    <row r="785" spans="1:1" x14ac:dyDescent="0.2">
      <c r="A785"/>
    </row>
    <row r="786" spans="1:1" x14ac:dyDescent="0.2">
      <c r="A786"/>
    </row>
    <row r="787" spans="1:1" x14ac:dyDescent="0.2">
      <c r="A787"/>
    </row>
    <row r="788" spans="1:1" x14ac:dyDescent="0.2">
      <c r="A788"/>
    </row>
    <row r="789" spans="1:1" x14ac:dyDescent="0.2">
      <c r="A789"/>
    </row>
    <row r="790" spans="1:1" x14ac:dyDescent="0.2">
      <c r="A790"/>
    </row>
    <row r="791" spans="1:1" x14ac:dyDescent="0.2">
      <c r="A791"/>
    </row>
    <row r="792" spans="1:1" x14ac:dyDescent="0.2">
      <c r="A792"/>
    </row>
    <row r="793" spans="1:1" x14ac:dyDescent="0.2">
      <c r="A793"/>
    </row>
    <row r="794" spans="1:1" x14ac:dyDescent="0.2">
      <c r="A794"/>
    </row>
    <row r="795" spans="1:1" x14ac:dyDescent="0.2">
      <c r="A795"/>
    </row>
    <row r="796" spans="1:1" x14ac:dyDescent="0.2">
      <c r="A796"/>
    </row>
    <row r="797" spans="1:1" x14ac:dyDescent="0.2">
      <c r="A797"/>
    </row>
    <row r="798" spans="1:1" x14ac:dyDescent="0.2">
      <c r="A798"/>
    </row>
    <row r="799" spans="1:1" x14ac:dyDescent="0.2">
      <c r="A799"/>
    </row>
    <row r="800" spans="1:1" x14ac:dyDescent="0.2">
      <c r="A800"/>
    </row>
    <row r="801" spans="1:1" x14ac:dyDescent="0.2">
      <c r="A801"/>
    </row>
    <row r="802" spans="1:1" x14ac:dyDescent="0.2">
      <c r="A802"/>
    </row>
    <row r="803" spans="1:1" x14ac:dyDescent="0.2">
      <c r="A803"/>
    </row>
    <row r="804" spans="1:1" x14ac:dyDescent="0.2">
      <c r="A804"/>
    </row>
    <row r="805" spans="1:1" x14ac:dyDescent="0.2">
      <c r="A805"/>
    </row>
    <row r="806" spans="1:1" x14ac:dyDescent="0.2">
      <c r="A806"/>
    </row>
    <row r="807" spans="1:1" x14ac:dyDescent="0.2">
      <c r="A807"/>
    </row>
    <row r="808" spans="1:1" x14ac:dyDescent="0.2">
      <c r="A808"/>
    </row>
    <row r="809" spans="1:1" x14ac:dyDescent="0.2">
      <c r="A809"/>
    </row>
    <row r="810" spans="1:1" x14ac:dyDescent="0.2">
      <c r="A810"/>
    </row>
    <row r="811" spans="1:1" x14ac:dyDescent="0.2">
      <c r="A811"/>
    </row>
    <row r="812" spans="1:1" x14ac:dyDescent="0.2">
      <c r="A812"/>
    </row>
    <row r="813" spans="1:1" x14ac:dyDescent="0.2">
      <c r="A813"/>
    </row>
    <row r="814" spans="1:1" x14ac:dyDescent="0.2">
      <c r="A814"/>
    </row>
    <row r="815" spans="1:1" x14ac:dyDescent="0.2">
      <c r="A815"/>
    </row>
    <row r="816" spans="1:1" x14ac:dyDescent="0.2">
      <c r="A816"/>
    </row>
    <row r="817" spans="1:1" x14ac:dyDescent="0.2">
      <c r="A817"/>
    </row>
    <row r="818" spans="1:1" x14ac:dyDescent="0.2">
      <c r="A818"/>
    </row>
    <row r="819" spans="1:1" x14ac:dyDescent="0.2">
      <c r="A819"/>
    </row>
    <row r="820" spans="1:1" x14ac:dyDescent="0.2">
      <c r="A820"/>
    </row>
    <row r="821" spans="1:1" x14ac:dyDescent="0.2">
      <c r="A821"/>
    </row>
    <row r="822" spans="1:1" x14ac:dyDescent="0.2">
      <c r="A822"/>
    </row>
    <row r="823" spans="1:1" x14ac:dyDescent="0.2">
      <c r="A823"/>
    </row>
    <row r="824" spans="1:1" x14ac:dyDescent="0.2">
      <c r="A824"/>
    </row>
    <row r="825" spans="1:1" x14ac:dyDescent="0.2">
      <c r="A825"/>
    </row>
    <row r="826" spans="1:1" x14ac:dyDescent="0.2">
      <c r="A826"/>
    </row>
    <row r="827" spans="1:1" x14ac:dyDescent="0.2">
      <c r="A827"/>
    </row>
    <row r="828" spans="1:1" x14ac:dyDescent="0.2">
      <c r="A828"/>
    </row>
    <row r="829" spans="1:1" x14ac:dyDescent="0.2">
      <c r="A829"/>
    </row>
    <row r="830" spans="1:1" x14ac:dyDescent="0.2">
      <c r="A830"/>
    </row>
    <row r="831" spans="1:1" x14ac:dyDescent="0.2">
      <c r="A831"/>
    </row>
    <row r="832" spans="1:1" x14ac:dyDescent="0.2">
      <c r="A832"/>
    </row>
    <row r="833" spans="1:1" x14ac:dyDescent="0.2">
      <c r="A833"/>
    </row>
    <row r="834" spans="1:1" x14ac:dyDescent="0.2">
      <c r="A834"/>
    </row>
    <row r="835" spans="1:1" x14ac:dyDescent="0.2">
      <c r="A835"/>
    </row>
    <row r="836" spans="1:1" x14ac:dyDescent="0.2">
      <c r="A836"/>
    </row>
    <row r="837" spans="1:1" x14ac:dyDescent="0.2">
      <c r="A837"/>
    </row>
    <row r="838" spans="1:1" x14ac:dyDescent="0.2">
      <c r="A838"/>
    </row>
    <row r="839" spans="1:1" x14ac:dyDescent="0.2">
      <c r="A839"/>
    </row>
    <row r="840" spans="1:1" x14ac:dyDescent="0.2">
      <c r="A840"/>
    </row>
    <row r="841" spans="1:1" x14ac:dyDescent="0.2">
      <c r="A841"/>
    </row>
    <row r="842" spans="1:1" x14ac:dyDescent="0.2">
      <c r="A842"/>
    </row>
    <row r="843" spans="1:1" x14ac:dyDescent="0.2">
      <c r="A843"/>
    </row>
    <row r="844" spans="1:1" x14ac:dyDescent="0.2">
      <c r="A844"/>
    </row>
    <row r="845" spans="1:1" x14ac:dyDescent="0.2">
      <c r="A845"/>
    </row>
    <row r="846" spans="1:1" x14ac:dyDescent="0.2">
      <c r="A846"/>
    </row>
    <row r="847" spans="1:1" x14ac:dyDescent="0.2">
      <c r="A847"/>
    </row>
    <row r="848" spans="1:1" x14ac:dyDescent="0.2">
      <c r="A848"/>
    </row>
    <row r="849" spans="1:1" x14ac:dyDescent="0.2">
      <c r="A849"/>
    </row>
    <row r="850" spans="1:1" x14ac:dyDescent="0.2">
      <c r="A850"/>
    </row>
    <row r="851" spans="1:1" x14ac:dyDescent="0.2">
      <c r="A851"/>
    </row>
    <row r="852" spans="1:1" x14ac:dyDescent="0.2">
      <c r="A852"/>
    </row>
    <row r="853" spans="1:1" x14ac:dyDescent="0.2">
      <c r="A853"/>
    </row>
    <row r="854" spans="1:1" x14ac:dyDescent="0.2">
      <c r="A854"/>
    </row>
    <row r="855" spans="1:1" x14ac:dyDescent="0.2">
      <c r="A855"/>
    </row>
    <row r="856" spans="1:1" x14ac:dyDescent="0.2">
      <c r="A856"/>
    </row>
    <row r="857" spans="1:1" x14ac:dyDescent="0.2">
      <c r="A857"/>
    </row>
    <row r="858" spans="1:1" x14ac:dyDescent="0.2">
      <c r="A858"/>
    </row>
    <row r="859" spans="1:1" x14ac:dyDescent="0.2">
      <c r="A859"/>
    </row>
    <row r="860" spans="1:1" x14ac:dyDescent="0.2">
      <c r="A860"/>
    </row>
    <row r="861" spans="1:1" x14ac:dyDescent="0.2">
      <c r="A861"/>
    </row>
    <row r="862" spans="1:1" x14ac:dyDescent="0.2">
      <c r="A862"/>
    </row>
    <row r="863" spans="1:1" x14ac:dyDescent="0.2">
      <c r="A863"/>
    </row>
    <row r="864" spans="1:1" x14ac:dyDescent="0.2">
      <c r="A864"/>
    </row>
    <row r="865" spans="1:1" x14ac:dyDescent="0.2">
      <c r="A865"/>
    </row>
    <row r="866" spans="1:1" x14ac:dyDescent="0.2">
      <c r="A866"/>
    </row>
    <row r="867" spans="1:1" x14ac:dyDescent="0.2">
      <c r="A867"/>
    </row>
    <row r="868" spans="1:1" x14ac:dyDescent="0.2">
      <c r="A868"/>
    </row>
    <row r="869" spans="1:1" x14ac:dyDescent="0.2">
      <c r="A869"/>
    </row>
    <row r="870" spans="1:1" x14ac:dyDescent="0.2">
      <c r="A870"/>
    </row>
    <row r="871" spans="1:1" x14ac:dyDescent="0.2">
      <c r="A871"/>
    </row>
    <row r="872" spans="1:1" x14ac:dyDescent="0.2">
      <c r="A872"/>
    </row>
    <row r="873" spans="1:1" x14ac:dyDescent="0.2">
      <c r="A873"/>
    </row>
    <row r="874" spans="1:1" x14ac:dyDescent="0.2">
      <c r="A874"/>
    </row>
    <row r="875" spans="1:1" x14ac:dyDescent="0.2">
      <c r="A875"/>
    </row>
    <row r="876" spans="1:1" x14ac:dyDescent="0.2">
      <c r="A876"/>
    </row>
    <row r="877" spans="1:1" x14ac:dyDescent="0.2">
      <c r="A877"/>
    </row>
    <row r="878" spans="1:1" x14ac:dyDescent="0.2">
      <c r="A878"/>
    </row>
    <row r="879" spans="1:1" x14ac:dyDescent="0.2">
      <c r="A879"/>
    </row>
    <row r="880" spans="1:1" x14ac:dyDescent="0.2">
      <c r="A880"/>
    </row>
    <row r="881" spans="1:1" x14ac:dyDescent="0.2">
      <c r="A881"/>
    </row>
    <row r="882" spans="1:1" x14ac:dyDescent="0.2">
      <c r="A882"/>
    </row>
    <row r="883" spans="1:1" x14ac:dyDescent="0.2">
      <c r="A883"/>
    </row>
    <row r="884" spans="1:1" x14ac:dyDescent="0.2">
      <c r="A884"/>
    </row>
    <row r="885" spans="1:1" x14ac:dyDescent="0.2">
      <c r="A885"/>
    </row>
    <row r="886" spans="1:1" x14ac:dyDescent="0.2">
      <c r="A886"/>
    </row>
    <row r="887" spans="1:1" x14ac:dyDescent="0.2">
      <c r="A887"/>
    </row>
    <row r="888" spans="1:1" x14ac:dyDescent="0.2">
      <c r="A888"/>
    </row>
    <row r="889" spans="1:1" x14ac:dyDescent="0.2">
      <c r="A889"/>
    </row>
    <row r="890" spans="1:1" x14ac:dyDescent="0.2">
      <c r="A890"/>
    </row>
    <row r="891" spans="1:1" x14ac:dyDescent="0.2">
      <c r="A891"/>
    </row>
    <row r="892" spans="1:1" x14ac:dyDescent="0.2">
      <c r="A892"/>
    </row>
    <row r="893" spans="1:1" x14ac:dyDescent="0.2">
      <c r="A893"/>
    </row>
    <row r="894" spans="1:1" x14ac:dyDescent="0.2">
      <c r="A894"/>
    </row>
    <row r="895" spans="1:1" x14ac:dyDescent="0.2">
      <c r="A895"/>
    </row>
    <row r="896" spans="1:1" x14ac:dyDescent="0.2">
      <c r="A896"/>
    </row>
    <row r="897" spans="1:1" x14ac:dyDescent="0.2">
      <c r="A897"/>
    </row>
    <row r="898" spans="1:1" x14ac:dyDescent="0.2">
      <c r="A898"/>
    </row>
    <row r="899" spans="1:1" x14ac:dyDescent="0.2">
      <c r="A899"/>
    </row>
    <row r="900" spans="1:1" x14ac:dyDescent="0.2">
      <c r="A900"/>
    </row>
    <row r="901" spans="1:1" x14ac:dyDescent="0.2">
      <c r="A901"/>
    </row>
    <row r="902" spans="1:1" x14ac:dyDescent="0.2">
      <c r="A902"/>
    </row>
    <row r="903" spans="1:1" x14ac:dyDescent="0.2">
      <c r="A903"/>
    </row>
    <row r="904" spans="1:1" x14ac:dyDescent="0.2">
      <c r="A904"/>
    </row>
    <row r="905" spans="1:1" x14ac:dyDescent="0.2">
      <c r="A905"/>
    </row>
    <row r="906" spans="1:1" x14ac:dyDescent="0.2">
      <c r="A906"/>
    </row>
    <row r="907" spans="1:1" x14ac:dyDescent="0.2">
      <c r="A907"/>
    </row>
    <row r="908" spans="1:1" x14ac:dyDescent="0.2">
      <c r="A908"/>
    </row>
    <row r="909" spans="1:1" x14ac:dyDescent="0.2">
      <c r="A909"/>
    </row>
    <row r="910" spans="1:1" x14ac:dyDescent="0.2">
      <c r="A910"/>
    </row>
    <row r="911" spans="1:1" x14ac:dyDescent="0.2">
      <c r="A911"/>
    </row>
    <row r="912" spans="1:1" x14ac:dyDescent="0.2">
      <c r="A912"/>
    </row>
    <row r="913" spans="1:1" x14ac:dyDescent="0.2">
      <c r="A913"/>
    </row>
    <row r="914" spans="1:1" x14ac:dyDescent="0.2">
      <c r="A914"/>
    </row>
    <row r="915" spans="1:1" x14ac:dyDescent="0.2">
      <c r="A915"/>
    </row>
    <row r="916" spans="1:1" x14ac:dyDescent="0.2">
      <c r="A916"/>
    </row>
    <row r="917" spans="1:1" x14ac:dyDescent="0.2">
      <c r="A917"/>
    </row>
    <row r="918" spans="1:1" x14ac:dyDescent="0.2">
      <c r="A918"/>
    </row>
    <row r="919" spans="1:1" x14ac:dyDescent="0.2">
      <c r="A919"/>
    </row>
    <row r="920" spans="1:1" x14ac:dyDescent="0.2">
      <c r="A920"/>
    </row>
    <row r="921" spans="1:1" x14ac:dyDescent="0.2">
      <c r="A921"/>
    </row>
    <row r="922" spans="1:1" x14ac:dyDescent="0.2">
      <c r="A922"/>
    </row>
    <row r="923" spans="1:1" x14ac:dyDescent="0.2">
      <c r="A923"/>
    </row>
    <row r="924" spans="1:1" x14ac:dyDescent="0.2">
      <c r="A924"/>
    </row>
    <row r="925" spans="1:1" x14ac:dyDescent="0.2">
      <c r="A925"/>
    </row>
    <row r="926" spans="1:1" x14ac:dyDescent="0.2">
      <c r="A926"/>
    </row>
    <row r="927" spans="1:1" x14ac:dyDescent="0.2">
      <c r="A927"/>
    </row>
    <row r="928" spans="1:1" x14ac:dyDescent="0.2">
      <c r="A928"/>
    </row>
    <row r="929" spans="1:1" x14ac:dyDescent="0.2">
      <c r="A929"/>
    </row>
    <row r="930" spans="1:1" x14ac:dyDescent="0.2">
      <c r="A930"/>
    </row>
    <row r="931" spans="1:1" x14ac:dyDescent="0.2">
      <c r="A931"/>
    </row>
    <row r="932" spans="1:1" x14ac:dyDescent="0.2">
      <c r="A932"/>
    </row>
    <row r="933" spans="1:1" x14ac:dyDescent="0.2">
      <c r="A933"/>
    </row>
    <row r="934" spans="1:1" x14ac:dyDescent="0.2">
      <c r="A934"/>
    </row>
    <row r="935" spans="1:1" x14ac:dyDescent="0.2">
      <c r="A935"/>
    </row>
    <row r="936" spans="1:1" x14ac:dyDescent="0.2">
      <c r="A936"/>
    </row>
    <row r="937" spans="1:1" x14ac:dyDescent="0.2">
      <c r="A937"/>
    </row>
    <row r="938" spans="1:1" x14ac:dyDescent="0.2">
      <c r="A938"/>
    </row>
    <row r="939" spans="1:1" x14ac:dyDescent="0.2">
      <c r="A939"/>
    </row>
    <row r="940" spans="1:1" x14ac:dyDescent="0.2">
      <c r="A940"/>
    </row>
    <row r="941" spans="1:1" x14ac:dyDescent="0.2">
      <c r="A941"/>
    </row>
    <row r="942" spans="1:1" x14ac:dyDescent="0.2">
      <c r="A942"/>
    </row>
    <row r="943" spans="1:1" x14ac:dyDescent="0.2">
      <c r="A943"/>
    </row>
    <row r="944" spans="1:1" x14ac:dyDescent="0.2">
      <c r="A944"/>
    </row>
    <row r="945" spans="1:1" x14ac:dyDescent="0.2">
      <c r="A945"/>
    </row>
    <row r="946" spans="1:1" x14ac:dyDescent="0.2">
      <c r="A946"/>
    </row>
    <row r="947" spans="1:1" x14ac:dyDescent="0.2">
      <c r="A947"/>
    </row>
    <row r="948" spans="1:1" x14ac:dyDescent="0.2">
      <c r="A948"/>
    </row>
    <row r="949" spans="1:1" x14ac:dyDescent="0.2">
      <c r="A949"/>
    </row>
    <row r="950" spans="1:1" x14ac:dyDescent="0.2">
      <c r="A950"/>
    </row>
    <row r="951" spans="1:1" x14ac:dyDescent="0.2">
      <c r="A951"/>
    </row>
    <row r="952" spans="1:1" x14ac:dyDescent="0.2">
      <c r="A952"/>
    </row>
    <row r="953" spans="1:1" x14ac:dyDescent="0.2">
      <c r="A953"/>
    </row>
    <row r="954" spans="1:1" x14ac:dyDescent="0.2">
      <c r="A954"/>
    </row>
    <row r="955" spans="1:1" x14ac:dyDescent="0.2">
      <c r="A955"/>
    </row>
    <row r="956" spans="1:1" x14ac:dyDescent="0.2">
      <c r="A956"/>
    </row>
    <row r="957" spans="1:1" x14ac:dyDescent="0.2">
      <c r="A957"/>
    </row>
    <row r="958" spans="1:1" x14ac:dyDescent="0.2">
      <c r="A958"/>
    </row>
    <row r="959" spans="1:1" x14ac:dyDescent="0.2">
      <c r="A959"/>
    </row>
    <row r="960" spans="1:1" x14ac:dyDescent="0.2">
      <c r="A960"/>
    </row>
    <row r="961" spans="1:1" x14ac:dyDescent="0.2">
      <c r="A961"/>
    </row>
    <row r="962" spans="1:1" x14ac:dyDescent="0.2">
      <c r="A962"/>
    </row>
    <row r="963" spans="1:1" x14ac:dyDescent="0.2">
      <c r="A963"/>
    </row>
    <row r="964" spans="1:1" x14ac:dyDescent="0.2">
      <c r="A964"/>
    </row>
    <row r="965" spans="1:1" x14ac:dyDescent="0.2">
      <c r="A965"/>
    </row>
    <row r="966" spans="1:1" x14ac:dyDescent="0.2">
      <c r="A966"/>
    </row>
    <row r="967" spans="1:1" x14ac:dyDescent="0.2">
      <c r="A967"/>
    </row>
    <row r="968" spans="1:1" x14ac:dyDescent="0.2">
      <c r="A968"/>
    </row>
    <row r="969" spans="1:1" x14ac:dyDescent="0.2">
      <c r="A969"/>
    </row>
    <row r="970" spans="1:1" x14ac:dyDescent="0.2">
      <c r="A970"/>
    </row>
    <row r="971" spans="1:1" x14ac:dyDescent="0.2">
      <c r="A971"/>
    </row>
    <row r="972" spans="1:1" x14ac:dyDescent="0.2">
      <c r="A972"/>
    </row>
    <row r="973" spans="1:1" x14ac:dyDescent="0.2">
      <c r="A973"/>
    </row>
    <row r="974" spans="1:1" x14ac:dyDescent="0.2">
      <c r="A974"/>
    </row>
    <row r="975" spans="1:1" x14ac:dyDescent="0.2">
      <c r="A975"/>
    </row>
    <row r="976" spans="1:1" x14ac:dyDescent="0.2">
      <c r="A976"/>
    </row>
    <row r="977" spans="1:1" x14ac:dyDescent="0.2">
      <c r="A977"/>
    </row>
    <row r="978" spans="1:1" x14ac:dyDescent="0.2">
      <c r="A978"/>
    </row>
    <row r="979" spans="1:1" x14ac:dyDescent="0.2">
      <c r="A979"/>
    </row>
    <row r="980" spans="1:1" x14ac:dyDescent="0.2">
      <c r="A980"/>
    </row>
    <row r="981" spans="1:1" x14ac:dyDescent="0.2">
      <c r="A981"/>
    </row>
    <row r="982" spans="1:1" x14ac:dyDescent="0.2">
      <c r="A982"/>
    </row>
    <row r="983" spans="1:1" x14ac:dyDescent="0.2">
      <c r="A983"/>
    </row>
    <row r="984" spans="1:1" x14ac:dyDescent="0.2">
      <c r="A984"/>
    </row>
    <row r="985" spans="1:1" x14ac:dyDescent="0.2">
      <c r="A985"/>
    </row>
    <row r="986" spans="1:1" x14ac:dyDescent="0.2">
      <c r="A986"/>
    </row>
    <row r="987" spans="1:1" x14ac:dyDescent="0.2">
      <c r="A987"/>
    </row>
    <row r="988" spans="1:1" x14ac:dyDescent="0.2">
      <c r="A988"/>
    </row>
    <row r="989" spans="1:1" x14ac:dyDescent="0.2">
      <c r="A989"/>
    </row>
    <row r="990" spans="1:1" x14ac:dyDescent="0.2">
      <c r="A990"/>
    </row>
    <row r="991" spans="1:1" x14ac:dyDescent="0.2">
      <c r="A991"/>
    </row>
    <row r="992" spans="1:1" x14ac:dyDescent="0.2">
      <c r="A992"/>
    </row>
    <row r="993" spans="1:1" x14ac:dyDescent="0.2">
      <c r="A993"/>
    </row>
    <row r="994" spans="1:1" x14ac:dyDescent="0.2">
      <c r="A994"/>
    </row>
    <row r="995" spans="1:1" x14ac:dyDescent="0.2">
      <c r="A995"/>
    </row>
    <row r="996" spans="1:1" x14ac:dyDescent="0.2">
      <c r="A996"/>
    </row>
    <row r="997" spans="1:1" x14ac:dyDescent="0.2">
      <c r="A997"/>
    </row>
    <row r="998" spans="1:1" x14ac:dyDescent="0.2">
      <c r="A998"/>
    </row>
    <row r="999" spans="1:1" x14ac:dyDescent="0.2">
      <c r="A999"/>
    </row>
    <row r="1000" spans="1:1" x14ac:dyDescent="0.2">
      <c r="A1000"/>
    </row>
    <row r="1001" spans="1:1" x14ac:dyDescent="0.2">
      <c r="A1001"/>
    </row>
    <row r="1002" spans="1:1" x14ac:dyDescent="0.2">
      <c r="A1002"/>
    </row>
    <row r="1003" spans="1:1" x14ac:dyDescent="0.2">
      <c r="A1003"/>
    </row>
    <row r="1004" spans="1:1" x14ac:dyDescent="0.2">
      <c r="A1004"/>
    </row>
    <row r="1005" spans="1:1" x14ac:dyDescent="0.2">
      <c r="A1005"/>
    </row>
    <row r="1006" spans="1:1" x14ac:dyDescent="0.2">
      <c r="A1006"/>
    </row>
    <row r="1007" spans="1:1" x14ac:dyDescent="0.2">
      <c r="A1007"/>
    </row>
    <row r="1008" spans="1:1" x14ac:dyDescent="0.2">
      <c r="A1008"/>
    </row>
    <row r="1009" spans="1:1" x14ac:dyDescent="0.2">
      <c r="A1009"/>
    </row>
    <row r="1010" spans="1:1" x14ac:dyDescent="0.2">
      <c r="A1010"/>
    </row>
    <row r="1011" spans="1:1" x14ac:dyDescent="0.2">
      <c r="A1011"/>
    </row>
    <row r="1012" spans="1:1" x14ac:dyDescent="0.2">
      <c r="A1012"/>
    </row>
    <row r="1013" spans="1:1" x14ac:dyDescent="0.2">
      <c r="A1013"/>
    </row>
    <row r="1014" spans="1:1" x14ac:dyDescent="0.2">
      <c r="A1014"/>
    </row>
    <row r="1015" spans="1:1" x14ac:dyDescent="0.2">
      <c r="A1015"/>
    </row>
    <row r="1016" spans="1:1" x14ac:dyDescent="0.2">
      <c r="A1016"/>
    </row>
    <row r="1017" spans="1:1" x14ac:dyDescent="0.2">
      <c r="A1017"/>
    </row>
    <row r="1018" spans="1:1" x14ac:dyDescent="0.2">
      <c r="A1018"/>
    </row>
    <row r="1019" spans="1:1" x14ac:dyDescent="0.2">
      <c r="A1019"/>
    </row>
    <row r="1020" spans="1:1" x14ac:dyDescent="0.2">
      <c r="A1020"/>
    </row>
    <row r="1021" spans="1:1" x14ac:dyDescent="0.2">
      <c r="A1021"/>
    </row>
    <row r="1022" spans="1:1" x14ac:dyDescent="0.2">
      <c r="A1022"/>
    </row>
    <row r="1023" spans="1:1" x14ac:dyDescent="0.2">
      <c r="A1023"/>
    </row>
    <row r="1024" spans="1:1" x14ac:dyDescent="0.2">
      <c r="A1024"/>
    </row>
    <row r="1025" spans="1:1" x14ac:dyDescent="0.2">
      <c r="A1025"/>
    </row>
    <row r="1026" spans="1:1" x14ac:dyDescent="0.2">
      <c r="A1026"/>
    </row>
    <row r="1027" spans="1:1" x14ac:dyDescent="0.2">
      <c r="A1027"/>
    </row>
    <row r="1028" spans="1:1" x14ac:dyDescent="0.2">
      <c r="A1028"/>
    </row>
    <row r="1029" spans="1:1" x14ac:dyDescent="0.2">
      <c r="A1029"/>
    </row>
    <row r="1030" spans="1:1" x14ac:dyDescent="0.2">
      <c r="A1030"/>
    </row>
    <row r="1031" spans="1:1" x14ac:dyDescent="0.2">
      <c r="A1031"/>
    </row>
    <row r="1032" spans="1:1" x14ac:dyDescent="0.2">
      <c r="A1032"/>
    </row>
    <row r="1033" spans="1:1" x14ac:dyDescent="0.2">
      <c r="A1033"/>
    </row>
    <row r="1034" spans="1:1" x14ac:dyDescent="0.2">
      <c r="A1034"/>
    </row>
    <row r="1035" spans="1:1" x14ac:dyDescent="0.2">
      <c r="A1035"/>
    </row>
    <row r="1036" spans="1:1" x14ac:dyDescent="0.2">
      <c r="A1036"/>
    </row>
    <row r="1037" spans="1:1" x14ac:dyDescent="0.2">
      <c r="A1037"/>
    </row>
    <row r="1038" spans="1:1" x14ac:dyDescent="0.2">
      <c r="A1038"/>
    </row>
    <row r="1039" spans="1:1" x14ac:dyDescent="0.2">
      <c r="A1039"/>
    </row>
    <row r="1040" spans="1:1" x14ac:dyDescent="0.2">
      <c r="A1040"/>
    </row>
    <row r="1041" spans="1:1" x14ac:dyDescent="0.2">
      <c r="A1041"/>
    </row>
    <row r="1042" spans="1:1" x14ac:dyDescent="0.2">
      <c r="A1042"/>
    </row>
    <row r="1043" spans="1:1" x14ac:dyDescent="0.2">
      <c r="A1043"/>
    </row>
    <row r="1044" spans="1:1" x14ac:dyDescent="0.2">
      <c r="A1044"/>
    </row>
    <row r="1045" spans="1:1" x14ac:dyDescent="0.2">
      <c r="A1045"/>
    </row>
    <row r="1046" spans="1:1" x14ac:dyDescent="0.2">
      <c r="A1046"/>
    </row>
    <row r="1047" spans="1:1" x14ac:dyDescent="0.2">
      <c r="A1047"/>
    </row>
    <row r="1048" spans="1:1" x14ac:dyDescent="0.2">
      <c r="A1048"/>
    </row>
    <row r="1049" spans="1:1" x14ac:dyDescent="0.2">
      <c r="A1049"/>
    </row>
    <row r="1050" spans="1:1" x14ac:dyDescent="0.2">
      <c r="A1050"/>
    </row>
    <row r="1051" spans="1:1" x14ac:dyDescent="0.2">
      <c r="A1051"/>
    </row>
    <row r="1052" spans="1:1" x14ac:dyDescent="0.2">
      <c r="A1052"/>
    </row>
    <row r="1053" spans="1:1" x14ac:dyDescent="0.2">
      <c r="A1053"/>
    </row>
    <row r="1054" spans="1:1" x14ac:dyDescent="0.2">
      <c r="A1054"/>
    </row>
    <row r="1055" spans="1:1" x14ac:dyDescent="0.2">
      <c r="A1055"/>
    </row>
    <row r="1056" spans="1:1" x14ac:dyDescent="0.2">
      <c r="A1056"/>
    </row>
    <row r="1057" spans="1:1" x14ac:dyDescent="0.2">
      <c r="A1057"/>
    </row>
    <row r="1058" spans="1:1" x14ac:dyDescent="0.2">
      <c r="A1058"/>
    </row>
    <row r="1059" spans="1:1" x14ac:dyDescent="0.2">
      <c r="A1059"/>
    </row>
    <row r="1060" spans="1:1" x14ac:dyDescent="0.2">
      <c r="A1060"/>
    </row>
    <row r="1061" spans="1:1" x14ac:dyDescent="0.2">
      <c r="A1061"/>
    </row>
    <row r="1062" spans="1:1" x14ac:dyDescent="0.2">
      <c r="A1062"/>
    </row>
    <row r="1063" spans="1:1" x14ac:dyDescent="0.2">
      <c r="A1063"/>
    </row>
    <row r="1064" spans="1:1" x14ac:dyDescent="0.2">
      <c r="A1064"/>
    </row>
    <row r="1065" spans="1:1" x14ac:dyDescent="0.2">
      <c r="A1065"/>
    </row>
    <row r="1066" spans="1:1" x14ac:dyDescent="0.2">
      <c r="A1066"/>
    </row>
    <row r="1067" spans="1:1" x14ac:dyDescent="0.2">
      <c r="A1067"/>
    </row>
    <row r="1068" spans="1:1" x14ac:dyDescent="0.2">
      <c r="A1068"/>
    </row>
    <row r="1069" spans="1:1" x14ac:dyDescent="0.2">
      <c r="A1069"/>
    </row>
    <row r="1070" spans="1:1" x14ac:dyDescent="0.2">
      <c r="A1070"/>
    </row>
    <row r="1071" spans="1:1" x14ac:dyDescent="0.2">
      <c r="A1071"/>
    </row>
    <row r="1072" spans="1:1" x14ac:dyDescent="0.2">
      <c r="A1072"/>
    </row>
    <row r="1073" spans="1:1" x14ac:dyDescent="0.2">
      <c r="A1073"/>
    </row>
    <row r="1074" spans="1:1" x14ac:dyDescent="0.2">
      <c r="A1074"/>
    </row>
    <row r="1075" spans="1:1" x14ac:dyDescent="0.2">
      <c r="A1075"/>
    </row>
    <row r="1076" spans="1:1" x14ac:dyDescent="0.2">
      <c r="A1076"/>
    </row>
    <row r="1077" spans="1:1" x14ac:dyDescent="0.2">
      <c r="A1077"/>
    </row>
    <row r="1078" spans="1:1" x14ac:dyDescent="0.2">
      <c r="A1078"/>
    </row>
    <row r="1079" spans="1:1" x14ac:dyDescent="0.2">
      <c r="A1079"/>
    </row>
    <row r="1080" spans="1:1" x14ac:dyDescent="0.2">
      <c r="A1080"/>
    </row>
    <row r="1081" spans="1:1" x14ac:dyDescent="0.2">
      <c r="A1081"/>
    </row>
    <row r="1082" spans="1:1" x14ac:dyDescent="0.2">
      <c r="A1082"/>
    </row>
    <row r="1083" spans="1:1" x14ac:dyDescent="0.2">
      <c r="A1083"/>
    </row>
    <row r="1084" spans="1:1" x14ac:dyDescent="0.2">
      <c r="A1084"/>
    </row>
    <row r="1085" spans="1:1" x14ac:dyDescent="0.2">
      <c r="A1085"/>
    </row>
    <row r="1086" spans="1:1" x14ac:dyDescent="0.2">
      <c r="A1086"/>
    </row>
    <row r="1087" spans="1:1" x14ac:dyDescent="0.2">
      <c r="A1087"/>
    </row>
    <row r="1088" spans="1:1" x14ac:dyDescent="0.2">
      <c r="A1088"/>
    </row>
    <row r="1089" spans="1:1" x14ac:dyDescent="0.2">
      <c r="A1089"/>
    </row>
    <row r="1090" spans="1:1" x14ac:dyDescent="0.2">
      <c r="A1090"/>
    </row>
    <row r="1091" spans="1:1" x14ac:dyDescent="0.2">
      <c r="A1091"/>
    </row>
    <row r="1092" spans="1:1" x14ac:dyDescent="0.2">
      <c r="A1092"/>
    </row>
    <row r="1093" spans="1:1" x14ac:dyDescent="0.2">
      <c r="A1093"/>
    </row>
    <row r="1094" spans="1:1" x14ac:dyDescent="0.2">
      <c r="A1094"/>
    </row>
    <row r="1095" spans="1:1" x14ac:dyDescent="0.2">
      <c r="A1095"/>
    </row>
    <row r="1096" spans="1:1" x14ac:dyDescent="0.2">
      <c r="A1096"/>
    </row>
    <row r="1097" spans="1:1" x14ac:dyDescent="0.2">
      <c r="A1097"/>
    </row>
    <row r="1098" spans="1:1" x14ac:dyDescent="0.2">
      <c r="A1098"/>
    </row>
    <row r="1099" spans="1:1" x14ac:dyDescent="0.2">
      <c r="A1099"/>
    </row>
    <row r="1100" spans="1:1" x14ac:dyDescent="0.2">
      <c r="A1100"/>
    </row>
    <row r="1101" spans="1:1" x14ac:dyDescent="0.2">
      <c r="A1101"/>
    </row>
    <row r="1102" spans="1:1" x14ac:dyDescent="0.2">
      <c r="A1102"/>
    </row>
    <row r="1103" spans="1:1" x14ac:dyDescent="0.2">
      <c r="A1103"/>
    </row>
    <row r="1104" spans="1:1" x14ac:dyDescent="0.2">
      <c r="A1104"/>
    </row>
    <row r="1105" spans="1:1" x14ac:dyDescent="0.2">
      <c r="A1105"/>
    </row>
    <row r="1106" spans="1:1" x14ac:dyDescent="0.2">
      <c r="A1106"/>
    </row>
    <row r="1107" spans="1:1" x14ac:dyDescent="0.2">
      <c r="A1107"/>
    </row>
    <row r="1108" spans="1:1" x14ac:dyDescent="0.2">
      <c r="A1108"/>
    </row>
    <row r="1109" spans="1:1" x14ac:dyDescent="0.2">
      <c r="A1109"/>
    </row>
    <row r="1110" spans="1:1" x14ac:dyDescent="0.2">
      <c r="A1110"/>
    </row>
    <row r="1111" spans="1:1" x14ac:dyDescent="0.2">
      <c r="A1111"/>
    </row>
    <row r="1112" spans="1:1" x14ac:dyDescent="0.2">
      <c r="A1112"/>
    </row>
    <row r="1113" spans="1:1" x14ac:dyDescent="0.2">
      <c r="A1113"/>
    </row>
    <row r="1114" spans="1:1" x14ac:dyDescent="0.2">
      <c r="A1114"/>
    </row>
    <row r="1115" spans="1:1" x14ac:dyDescent="0.2">
      <c r="A1115"/>
    </row>
    <row r="1116" spans="1:1" x14ac:dyDescent="0.2">
      <c r="A1116"/>
    </row>
    <row r="1117" spans="1:1" x14ac:dyDescent="0.2">
      <c r="A1117"/>
    </row>
    <row r="1118" spans="1:1" x14ac:dyDescent="0.2">
      <c r="A1118"/>
    </row>
    <row r="1119" spans="1:1" x14ac:dyDescent="0.2">
      <c r="A1119"/>
    </row>
    <row r="1120" spans="1:1" x14ac:dyDescent="0.2">
      <c r="A1120"/>
    </row>
    <row r="1121" spans="1:1" x14ac:dyDescent="0.2">
      <c r="A1121"/>
    </row>
    <row r="1122" spans="1:1" x14ac:dyDescent="0.2">
      <c r="A1122"/>
    </row>
    <row r="1123" spans="1:1" x14ac:dyDescent="0.2">
      <c r="A1123"/>
    </row>
    <row r="1124" spans="1:1" x14ac:dyDescent="0.2">
      <c r="A1124"/>
    </row>
    <row r="1125" spans="1:1" x14ac:dyDescent="0.2">
      <c r="A1125"/>
    </row>
    <row r="1126" spans="1:1" x14ac:dyDescent="0.2">
      <c r="A1126"/>
    </row>
    <row r="1127" spans="1:1" x14ac:dyDescent="0.2">
      <c r="A1127"/>
    </row>
    <row r="1128" spans="1:1" x14ac:dyDescent="0.2">
      <c r="A1128"/>
    </row>
    <row r="1129" spans="1:1" x14ac:dyDescent="0.2">
      <c r="A1129"/>
    </row>
    <row r="1130" spans="1:1" x14ac:dyDescent="0.2">
      <c r="A1130"/>
    </row>
    <row r="1131" spans="1:1" x14ac:dyDescent="0.2">
      <c r="A1131"/>
    </row>
    <row r="1132" spans="1:1" x14ac:dyDescent="0.2">
      <c r="A1132"/>
    </row>
    <row r="1133" spans="1:1" x14ac:dyDescent="0.2">
      <c r="A1133"/>
    </row>
    <row r="1134" spans="1:1" x14ac:dyDescent="0.2">
      <c r="A1134"/>
    </row>
    <row r="1135" spans="1:1" x14ac:dyDescent="0.2">
      <c r="A1135"/>
    </row>
    <row r="1136" spans="1:1" x14ac:dyDescent="0.2">
      <c r="A1136"/>
    </row>
    <row r="1137" spans="1:1" x14ac:dyDescent="0.2">
      <c r="A1137"/>
    </row>
    <row r="1138" spans="1:1" x14ac:dyDescent="0.2">
      <c r="A1138"/>
    </row>
    <row r="1139" spans="1:1" x14ac:dyDescent="0.2">
      <c r="A1139"/>
    </row>
    <row r="1140" spans="1:1" x14ac:dyDescent="0.2">
      <c r="A1140"/>
    </row>
    <row r="1141" spans="1:1" x14ac:dyDescent="0.2">
      <c r="A1141"/>
    </row>
    <row r="1142" spans="1:1" x14ac:dyDescent="0.2">
      <c r="A1142"/>
    </row>
    <row r="1143" spans="1:1" x14ac:dyDescent="0.2">
      <c r="A1143"/>
    </row>
    <row r="1144" spans="1:1" x14ac:dyDescent="0.2">
      <c r="A1144"/>
    </row>
    <row r="1145" spans="1:1" x14ac:dyDescent="0.2">
      <c r="A1145"/>
    </row>
    <row r="1146" spans="1:1" x14ac:dyDescent="0.2">
      <c r="A1146"/>
    </row>
    <row r="1147" spans="1:1" x14ac:dyDescent="0.2">
      <c r="A1147"/>
    </row>
    <row r="1148" spans="1:1" x14ac:dyDescent="0.2">
      <c r="A1148"/>
    </row>
    <row r="1149" spans="1:1" x14ac:dyDescent="0.2">
      <c r="A1149"/>
    </row>
    <row r="1150" spans="1:1" x14ac:dyDescent="0.2">
      <c r="A1150"/>
    </row>
    <row r="1151" spans="1:1" x14ac:dyDescent="0.2">
      <c r="A1151"/>
    </row>
    <row r="1152" spans="1:1" x14ac:dyDescent="0.2">
      <c r="A1152"/>
    </row>
    <row r="1153" spans="1:1" x14ac:dyDescent="0.2">
      <c r="A1153"/>
    </row>
    <row r="1154" spans="1:1" x14ac:dyDescent="0.2">
      <c r="A1154"/>
    </row>
    <row r="1155" spans="1:1" x14ac:dyDescent="0.2">
      <c r="A1155"/>
    </row>
    <row r="1156" spans="1:1" x14ac:dyDescent="0.2">
      <c r="A1156"/>
    </row>
    <row r="1157" spans="1:1" x14ac:dyDescent="0.2">
      <c r="A1157"/>
    </row>
    <row r="1158" spans="1:1" x14ac:dyDescent="0.2">
      <c r="A1158"/>
    </row>
    <row r="1159" spans="1:1" x14ac:dyDescent="0.2">
      <c r="A1159"/>
    </row>
    <row r="1160" spans="1:1" x14ac:dyDescent="0.2">
      <c r="A1160"/>
    </row>
    <row r="1161" spans="1:1" x14ac:dyDescent="0.2">
      <c r="A1161"/>
    </row>
    <row r="1162" spans="1:1" x14ac:dyDescent="0.2">
      <c r="A1162"/>
    </row>
    <row r="1163" spans="1:1" x14ac:dyDescent="0.2">
      <c r="A1163"/>
    </row>
    <row r="1164" spans="1:1" x14ac:dyDescent="0.2">
      <c r="A1164"/>
    </row>
    <row r="1165" spans="1:1" x14ac:dyDescent="0.2">
      <c r="A1165"/>
    </row>
    <row r="1166" spans="1:1" x14ac:dyDescent="0.2">
      <c r="A1166"/>
    </row>
    <row r="1167" spans="1:1" x14ac:dyDescent="0.2">
      <c r="A1167"/>
    </row>
    <row r="1168" spans="1:1" x14ac:dyDescent="0.2">
      <c r="A1168"/>
    </row>
    <row r="1169" spans="1:1" x14ac:dyDescent="0.2">
      <c r="A1169"/>
    </row>
    <row r="1170" spans="1:1" x14ac:dyDescent="0.2">
      <c r="A1170"/>
    </row>
    <row r="1171" spans="1:1" x14ac:dyDescent="0.2">
      <c r="A1171"/>
    </row>
    <row r="1172" spans="1:1" x14ac:dyDescent="0.2">
      <c r="A1172"/>
    </row>
    <row r="1173" spans="1:1" x14ac:dyDescent="0.2">
      <c r="A1173"/>
    </row>
    <row r="1174" spans="1:1" x14ac:dyDescent="0.2">
      <c r="A1174"/>
    </row>
    <row r="1175" spans="1:1" x14ac:dyDescent="0.2">
      <c r="A1175"/>
    </row>
    <row r="1176" spans="1:1" x14ac:dyDescent="0.2">
      <c r="A1176"/>
    </row>
    <row r="1177" spans="1:1" x14ac:dyDescent="0.2">
      <c r="A1177"/>
    </row>
    <row r="1178" spans="1:1" x14ac:dyDescent="0.2">
      <c r="A1178"/>
    </row>
    <row r="1179" spans="1:1" x14ac:dyDescent="0.2">
      <c r="A1179"/>
    </row>
    <row r="1180" spans="1:1" x14ac:dyDescent="0.2">
      <c r="A1180"/>
    </row>
    <row r="1181" spans="1:1" x14ac:dyDescent="0.2">
      <c r="A1181"/>
    </row>
    <row r="1182" spans="1:1" x14ac:dyDescent="0.2">
      <c r="A1182"/>
    </row>
    <row r="1183" spans="1:1" x14ac:dyDescent="0.2">
      <c r="A1183"/>
    </row>
    <row r="1184" spans="1:1" x14ac:dyDescent="0.2">
      <c r="A1184"/>
    </row>
    <row r="1185" spans="1:1" x14ac:dyDescent="0.2">
      <c r="A1185"/>
    </row>
    <row r="1186" spans="1:1" x14ac:dyDescent="0.2">
      <c r="A1186"/>
    </row>
    <row r="1187" spans="1:1" x14ac:dyDescent="0.2">
      <c r="A1187"/>
    </row>
    <row r="1188" spans="1:1" x14ac:dyDescent="0.2">
      <c r="A1188"/>
    </row>
    <row r="1189" spans="1:1" x14ac:dyDescent="0.2">
      <c r="A1189"/>
    </row>
    <row r="1190" spans="1:1" x14ac:dyDescent="0.2">
      <c r="A1190"/>
    </row>
    <row r="1191" spans="1:1" x14ac:dyDescent="0.2">
      <c r="A1191"/>
    </row>
    <row r="1192" spans="1:1" x14ac:dyDescent="0.2">
      <c r="A1192"/>
    </row>
    <row r="1193" spans="1:1" x14ac:dyDescent="0.2">
      <c r="A1193"/>
    </row>
    <row r="1194" spans="1:1" x14ac:dyDescent="0.2">
      <c r="A1194"/>
    </row>
    <row r="1195" spans="1:1" x14ac:dyDescent="0.2">
      <c r="A1195"/>
    </row>
    <row r="1196" spans="1:1" x14ac:dyDescent="0.2">
      <c r="A1196"/>
    </row>
    <row r="1197" spans="1:1" x14ac:dyDescent="0.2">
      <c r="A1197"/>
    </row>
    <row r="1198" spans="1:1" x14ac:dyDescent="0.2">
      <c r="A1198"/>
    </row>
    <row r="1199" spans="1:1" x14ac:dyDescent="0.2">
      <c r="A1199"/>
    </row>
    <row r="1200" spans="1:1" x14ac:dyDescent="0.2">
      <c r="A1200"/>
    </row>
    <row r="1201" spans="1:1" x14ac:dyDescent="0.2">
      <c r="A1201"/>
    </row>
    <row r="1202" spans="1:1" x14ac:dyDescent="0.2">
      <c r="A1202"/>
    </row>
    <row r="1203" spans="1:1" x14ac:dyDescent="0.2">
      <c r="A1203"/>
    </row>
    <row r="1204" spans="1:1" x14ac:dyDescent="0.2">
      <c r="A1204"/>
    </row>
    <row r="1205" spans="1:1" x14ac:dyDescent="0.2">
      <c r="A1205"/>
    </row>
    <row r="1206" spans="1:1" x14ac:dyDescent="0.2">
      <c r="A1206"/>
    </row>
    <row r="1207" spans="1:1" x14ac:dyDescent="0.2">
      <c r="A1207"/>
    </row>
    <row r="1208" spans="1:1" x14ac:dyDescent="0.2">
      <c r="A1208"/>
    </row>
    <row r="1209" spans="1:1" x14ac:dyDescent="0.2">
      <c r="A1209"/>
    </row>
    <row r="1210" spans="1:1" x14ac:dyDescent="0.2">
      <c r="A1210"/>
    </row>
    <row r="1211" spans="1:1" x14ac:dyDescent="0.2">
      <c r="A1211"/>
    </row>
    <row r="1212" spans="1:1" x14ac:dyDescent="0.2">
      <c r="A1212"/>
    </row>
    <row r="1213" spans="1:1" x14ac:dyDescent="0.2">
      <c r="A1213"/>
    </row>
    <row r="1214" spans="1:1" x14ac:dyDescent="0.2">
      <c r="A1214"/>
    </row>
    <row r="1215" spans="1:1" x14ac:dyDescent="0.2">
      <c r="A1215"/>
    </row>
    <row r="1216" spans="1:1" x14ac:dyDescent="0.2">
      <c r="A1216"/>
    </row>
    <row r="1217" spans="1:1" x14ac:dyDescent="0.2">
      <c r="A1217"/>
    </row>
    <row r="1218" spans="1:1" x14ac:dyDescent="0.2">
      <c r="A1218"/>
    </row>
    <row r="1219" spans="1:1" x14ac:dyDescent="0.2">
      <c r="A1219"/>
    </row>
    <row r="1220" spans="1:1" x14ac:dyDescent="0.2">
      <c r="A1220"/>
    </row>
    <row r="1221" spans="1:1" x14ac:dyDescent="0.2">
      <c r="A1221"/>
    </row>
    <row r="1222" spans="1:1" x14ac:dyDescent="0.2">
      <c r="A1222"/>
    </row>
    <row r="1223" spans="1:1" x14ac:dyDescent="0.2">
      <c r="A1223"/>
    </row>
    <row r="1224" spans="1:1" x14ac:dyDescent="0.2">
      <c r="A1224"/>
    </row>
    <row r="1225" spans="1:1" x14ac:dyDescent="0.2">
      <c r="A1225"/>
    </row>
    <row r="1226" spans="1:1" x14ac:dyDescent="0.2">
      <c r="A1226"/>
    </row>
    <row r="1227" spans="1:1" x14ac:dyDescent="0.2">
      <c r="A1227"/>
    </row>
    <row r="1228" spans="1:1" x14ac:dyDescent="0.2">
      <c r="A1228"/>
    </row>
    <row r="1229" spans="1:1" x14ac:dyDescent="0.2">
      <c r="A1229"/>
    </row>
    <row r="1230" spans="1:1" x14ac:dyDescent="0.2">
      <c r="A1230"/>
    </row>
    <row r="1231" spans="1:1" x14ac:dyDescent="0.2">
      <c r="A1231"/>
    </row>
    <row r="1232" spans="1:1" x14ac:dyDescent="0.2">
      <c r="A1232"/>
    </row>
    <row r="1233" spans="1:1" x14ac:dyDescent="0.2">
      <c r="A1233"/>
    </row>
    <row r="1234" spans="1:1" x14ac:dyDescent="0.2">
      <c r="A1234"/>
    </row>
    <row r="1235" spans="1:1" x14ac:dyDescent="0.2">
      <c r="A1235"/>
    </row>
    <row r="1236" spans="1:1" x14ac:dyDescent="0.2">
      <c r="A1236"/>
    </row>
    <row r="1237" spans="1:1" x14ac:dyDescent="0.2">
      <c r="A1237"/>
    </row>
    <row r="1238" spans="1:1" x14ac:dyDescent="0.2">
      <c r="A1238"/>
    </row>
    <row r="1239" spans="1:1" x14ac:dyDescent="0.2">
      <c r="A1239"/>
    </row>
    <row r="1240" spans="1:1" x14ac:dyDescent="0.2">
      <c r="A1240"/>
    </row>
    <row r="1241" spans="1:1" x14ac:dyDescent="0.2">
      <c r="A1241"/>
    </row>
    <row r="1242" spans="1:1" x14ac:dyDescent="0.2">
      <c r="A1242"/>
    </row>
    <row r="1243" spans="1:1" x14ac:dyDescent="0.2">
      <c r="A1243"/>
    </row>
    <row r="1244" spans="1:1" x14ac:dyDescent="0.2">
      <c r="A1244"/>
    </row>
    <row r="1245" spans="1:1" x14ac:dyDescent="0.2">
      <c r="A1245"/>
    </row>
    <row r="1246" spans="1:1" x14ac:dyDescent="0.2">
      <c r="A1246"/>
    </row>
    <row r="1247" spans="1:1" x14ac:dyDescent="0.2">
      <c r="A1247"/>
    </row>
    <row r="1248" spans="1:1" x14ac:dyDescent="0.2">
      <c r="A1248"/>
    </row>
    <row r="1249" spans="1:1" x14ac:dyDescent="0.2">
      <c r="A1249"/>
    </row>
    <row r="1250" spans="1:1" x14ac:dyDescent="0.2">
      <c r="A1250"/>
    </row>
    <row r="1251" spans="1:1" x14ac:dyDescent="0.2">
      <c r="A1251"/>
    </row>
    <row r="1252" spans="1:1" x14ac:dyDescent="0.2">
      <c r="A1252"/>
    </row>
    <row r="1253" spans="1:1" x14ac:dyDescent="0.2">
      <c r="A1253"/>
    </row>
    <row r="1254" spans="1:1" x14ac:dyDescent="0.2">
      <c r="A1254"/>
    </row>
    <row r="1255" spans="1:1" x14ac:dyDescent="0.2">
      <c r="A1255"/>
    </row>
    <row r="1256" spans="1:1" x14ac:dyDescent="0.2">
      <c r="A1256"/>
    </row>
    <row r="1257" spans="1:1" x14ac:dyDescent="0.2">
      <c r="A1257"/>
    </row>
    <row r="1258" spans="1:1" x14ac:dyDescent="0.2">
      <c r="A1258"/>
    </row>
    <row r="1259" spans="1:1" x14ac:dyDescent="0.2">
      <c r="A1259"/>
    </row>
    <row r="1260" spans="1:1" x14ac:dyDescent="0.2">
      <c r="A1260"/>
    </row>
    <row r="1261" spans="1:1" x14ac:dyDescent="0.2">
      <c r="A1261"/>
    </row>
    <row r="1262" spans="1:1" x14ac:dyDescent="0.2">
      <c r="A1262"/>
    </row>
    <row r="1263" spans="1:1" x14ac:dyDescent="0.2">
      <c r="A1263"/>
    </row>
    <row r="1264" spans="1:1" x14ac:dyDescent="0.2">
      <c r="A1264"/>
    </row>
    <row r="1265" spans="1:1" x14ac:dyDescent="0.2">
      <c r="A1265"/>
    </row>
    <row r="1266" spans="1:1" x14ac:dyDescent="0.2">
      <c r="A1266"/>
    </row>
    <row r="1267" spans="1:1" x14ac:dyDescent="0.2">
      <c r="A1267"/>
    </row>
    <row r="1268" spans="1:1" x14ac:dyDescent="0.2">
      <c r="A1268"/>
    </row>
    <row r="1269" spans="1:1" x14ac:dyDescent="0.2">
      <c r="A1269"/>
    </row>
    <row r="1270" spans="1:1" x14ac:dyDescent="0.2">
      <c r="A1270"/>
    </row>
    <row r="1271" spans="1:1" x14ac:dyDescent="0.2">
      <c r="A1271"/>
    </row>
    <row r="1272" spans="1:1" x14ac:dyDescent="0.2">
      <c r="A1272"/>
    </row>
    <row r="1273" spans="1:1" x14ac:dyDescent="0.2">
      <c r="A1273"/>
    </row>
    <row r="1274" spans="1:1" x14ac:dyDescent="0.2">
      <c r="A1274"/>
    </row>
    <row r="1275" spans="1:1" x14ac:dyDescent="0.2">
      <c r="A1275"/>
    </row>
    <row r="1276" spans="1:1" x14ac:dyDescent="0.2">
      <c r="A1276"/>
    </row>
    <row r="1277" spans="1:1" x14ac:dyDescent="0.2">
      <c r="A1277"/>
    </row>
    <row r="1278" spans="1:1" x14ac:dyDescent="0.2">
      <c r="A1278"/>
    </row>
    <row r="1279" spans="1:1" x14ac:dyDescent="0.2">
      <c r="A1279"/>
    </row>
    <row r="1280" spans="1:1" x14ac:dyDescent="0.2">
      <c r="A1280"/>
    </row>
    <row r="1281" spans="1:1" x14ac:dyDescent="0.2">
      <c r="A1281"/>
    </row>
    <row r="1282" spans="1:1" x14ac:dyDescent="0.2">
      <c r="A1282"/>
    </row>
    <row r="1283" spans="1:1" x14ac:dyDescent="0.2">
      <c r="A1283"/>
    </row>
    <row r="1284" spans="1:1" x14ac:dyDescent="0.2">
      <c r="A1284"/>
    </row>
    <row r="1285" spans="1:1" x14ac:dyDescent="0.2">
      <c r="A1285"/>
    </row>
    <row r="1286" spans="1:1" x14ac:dyDescent="0.2">
      <c r="A1286"/>
    </row>
    <row r="1287" spans="1:1" x14ac:dyDescent="0.2">
      <c r="A1287"/>
    </row>
    <row r="1288" spans="1:1" x14ac:dyDescent="0.2">
      <c r="A1288"/>
    </row>
    <row r="1289" spans="1:1" x14ac:dyDescent="0.2">
      <c r="A1289"/>
    </row>
    <row r="1290" spans="1:1" x14ac:dyDescent="0.2">
      <c r="A1290"/>
    </row>
    <row r="1291" spans="1:1" x14ac:dyDescent="0.2">
      <c r="A1291"/>
    </row>
    <row r="1292" spans="1:1" x14ac:dyDescent="0.2">
      <c r="A1292"/>
    </row>
    <row r="1293" spans="1:1" x14ac:dyDescent="0.2">
      <c r="A1293"/>
    </row>
    <row r="1294" spans="1:1" x14ac:dyDescent="0.2">
      <c r="A1294"/>
    </row>
    <row r="1295" spans="1:1" x14ac:dyDescent="0.2">
      <c r="A1295"/>
    </row>
    <row r="1296" spans="1:1" x14ac:dyDescent="0.2">
      <c r="A1296"/>
    </row>
    <row r="1297" spans="1:1" x14ac:dyDescent="0.2">
      <c r="A1297"/>
    </row>
    <row r="1298" spans="1:1" x14ac:dyDescent="0.2">
      <c r="A1298"/>
    </row>
    <row r="1299" spans="1:1" x14ac:dyDescent="0.2">
      <c r="A1299"/>
    </row>
    <row r="1300" spans="1:1" x14ac:dyDescent="0.2">
      <c r="A1300"/>
    </row>
    <row r="1301" spans="1:1" x14ac:dyDescent="0.2">
      <c r="A1301"/>
    </row>
    <row r="1302" spans="1:1" x14ac:dyDescent="0.2">
      <c r="A1302"/>
    </row>
    <row r="1303" spans="1:1" x14ac:dyDescent="0.2">
      <c r="A1303"/>
    </row>
    <row r="1304" spans="1:1" x14ac:dyDescent="0.2">
      <c r="A1304"/>
    </row>
    <row r="1305" spans="1:1" x14ac:dyDescent="0.2">
      <c r="A1305"/>
    </row>
    <row r="1306" spans="1:1" x14ac:dyDescent="0.2">
      <c r="A1306"/>
    </row>
    <row r="1307" spans="1:1" x14ac:dyDescent="0.2">
      <c r="A1307"/>
    </row>
    <row r="1308" spans="1:1" x14ac:dyDescent="0.2">
      <c r="A1308"/>
    </row>
    <row r="1309" spans="1:1" x14ac:dyDescent="0.2">
      <c r="A1309"/>
    </row>
    <row r="1310" spans="1:1" x14ac:dyDescent="0.2">
      <c r="A1310"/>
    </row>
    <row r="1311" spans="1:1" x14ac:dyDescent="0.2">
      <c r="A1311"/>
    </row>
    <row r="1312" spans="1:1" x14ac:dyDescent="0.2">
      <c r="A1312"/>
    </row>
    <row r="1313" spans="1:1" x14ac:dyDescent="0.2">
      <c r="A1313"/>
    </row>
    <row r="1314" spans="1:1" x14ac:dyDescent="0.2">
      <c r="A1314"/>
    </row>
    <row r="1315" spans="1:1" x14ac:dyDescent="0.2">
      <c r="A1315"/>
    </row>
    <row r="1316" spans="1:1" x14ac:dyDescent="0.2">
      <c r="A1316"/>
    </row>
    <row r="1317" spans="1:1" x14ac:dyDescent="0.2">
      <c r="A1317"/>
    </row>
    <row r="1318" spans="1:1" x14ac:dyDescent="0.2">
      <c r="A1318"/>
    </row>
    <row r="1319" spans="1:1" x14ac:dyDescent="0.2">
      <c r="A1319"/>
    </row>
    <row r="1320" spans="1:1" x14ac:dyDescent="0.2">
      <c r="A1320"/>
    </row>
    <row r="1321" spans="1:1" x14ac:dyDescent="0.2">
      <c r="A1321"/>
    </row>
    <row r="1322" spans="1:1" x14ac:dyDescent="0.2">
      <c r="A1322"/>
    </row>
    <row r="1323" spans="1:1" x14ac:dyDescent="0.2">
      <c r="A1323"/>
    </row>
    <row r="1324" spans="1:1" x14ac:dyDescent="0.2">
      <c r="A1324"/>
    </row>
    <row r="1325" spans="1:1" x14ac:dyDescent="0.2">
      <c r="A1325"/>
    </row>
    <row r="1326" spans="1:1" x14ac:dyDescent="0.2">
      <c r="A1326"/>
    </row>
    <row r="1327" spans="1:1" x14ac:dyDescent="0.2">
      <c r="A1327"/>
    </row>
    <row r="1328" spans="1:1" x14ac:dyDescent="0.2">
      <c r="A1328"/>
    </row>
    <row r="1329" spans="1:1" x14ac:dyDescent="0.2">
      <c r="A1329"/>
    </row>
    <row r="1330" spans="1:1" x14ac:dyDescent="0.2">
      <c r="A1330"/>
    </row>
    <row r="1331" spans="1:1" x14ac:dyDescent="0.2">
      <c r="A1331"/>
    </row>
    <row r="1332" spans="1:1" x14ac:dyDescent="0.2">
      <c r="A1332"/>
    </row>
    <row r="1333" spans="1:1" x14ac:dyDescent="0.2">
      <c r="A1333"/>
    </row>
    <row r="1334" spans="1:1" x14ac:dyDescent="0.2">
      <c r="A1334"/>
    </row>
    <row r="1335" spans="1:1" x14ac:dyDescent="0.2">
      <c r="A1335"/>
    </row>
    <row r="1336" spans="1:1" x14ac:dyDescent="0.2">
      <c r="A1336"/>
    </row>
    <row r="1337" spans="1:1" x14ac:dyDescent="0.2">
      <c r="A1337"/>
    </row>
    <row r="1338" spans="1:1" x14ac:dyDescent="0.2">
      <c r="A1338"/>
    </row>
    <row r="1339" spans="1:1" x14ac:dyDescent="0.2">
      <c r="A1339"/>
    </row>
    <row r="1340" spans="1:1" x14ac:dyDescent="0.2">
      <c r="A1340"/>
    </row>
    <row r="1341" spans="1:1" x14ac:dyDescent="0.2">
      <c r="A1341"/>
    </row>
    <row r="1342" spans="1:1" x14ac:dyDescent="0.2">
      <c r="A1342"/>
    </row>
    <row r="1343" spans="1:1" x14ac:dyDescent="0.2">
      <c r="A1343"/>
    </row>
    <row r="1344" spans="1:1" x14ac:dyDescent="0.2">
      <c r="A1344"/>
    </row>
    <row r="1345" spans="1:1" x14ac:dyDescent="0.2">
      <c r="A1345"/>
    </row>
    <row r="1346" spans="1:1" x14ac:dyDescent="0.2">
      <c r="A1346"/>
    </row>
    <row r="1347" spans="1:1" x14ac:dyDescent="0.2">
      <c r="A1347"/>
    </row>
    <row r="1348" spans="1:1" x14ac:dyDescent="0.2">
      <c r="A1348"/>
    </row>
    <row r="1349" spans="1:1" x14ac:dyDescent="0.2">
      <c r="A1349"/>
    </row>
    <row r="1350" spans="1:1" x14ac:dyDescent="0.2">
      <c r="A1350"/>
    </row>
    <row r="1351" spans="1:1" x14ac:dyDescent="0.2">
      <c r="A1351"/>
    </row>
    <row r="1352" spans="1:1" x14ac:dyDescent="0.2">
      <c r="A1352"/>
    </row>
    <row r="1353" spans="1:1" x14ac:dyDescent="0.2">
      <c r="A1353"/>
    </row>
    <row r="1354" spans="1:1" x14ac:dyDescent="0.2">
      <c r="A1354"/>
    </row>
    <row r="1355" spans="1:1" x14ac:dyDescent="0.2">
      <c r="A1355"/>
    </row>
    <row r="1356" spans="1:1" x14ac:dyDescent="0.2">
      <c r="A1356"/>
    </row>
    <row r="1357" spans="1:1" x14ac:dyDescent="0.2">
      <c r="A1357"/>
    </row>
    <row r="1358" spans="1:1" x14ac:dyDescent="0.2">
      <c r="A1358"/>
    </row>
    <row r="1359" spans="1:1" x14ac:dyDescent="0.2">
      <c r="A1359"/>
    </row>
    <row r="1360" spans="1:1" x14ac:dyDescent="0.2">
      <c r="A1360"/>
    </row>
    <row r="1361" spans="1:1" x14ac:dyDescent="0.2">
      <c r="A1361"/>
    </row>
    <row r="1362" spans="1:1" x14ac:dyDescent="0.2">
      <c r="A1362"/>
    </row>
    <row r="1363" spans="1:1" x14ac:dyDescent="0.2">
      <c r="A1363"/>
    </row>
    <row r="1364" spans="1:1" x14ac:dyDescent="0.2">
      <c r="A1364"/>
    </row>
    <row r="1365" spans="1:1" x14ac:dyDescent="0.2">
      <c r="A1365"/>
    </row>
    <row r="1366" spans="1:1" x14ac:dyDescent="0.2">
      <c r="A1366"/>
    </row>
    <row r="1367" spans="1:1" x14ac:dyDescent="0.2">
      <c r="A1367"/>
    </row>
    <row r="1368" spans="1:1" x14ac:dyDescent="0.2">
      <c r="A1368"/>
    </row>
    <row r="1369" spans="1:1" x14ac:dyDescent="0.2">
      <c r="A1369"/>
    </row>
    <row r="1370" spans="1:1" x14ac:dyDescent="0.2">
      <c r="A1370"/>
    </row>
    <row r="1371" spans="1:1" x14ac:dyDescent="0.2">
      <c r="A1371"/>
    </row>
    <row r="1372" spans="1:1" x14ac:dyDescent="0.2">
      <c r="A1372"/>
    </row>
    <row r="1373" spans="1:1" x14ac:dyDescent="0.2">
      <c r="A1373"/>
    </row>
    <row r="1374" spans="1:1" x14ac:dyDescent="0.2">
      <c r="A1374"/>
    </row>
    <row r="1375" spans="1:1" x14ac:dyDescent="0.2">
      <c r="A1375"/>
    </row>
    <row r="1376" spans="1:1" x14ac:dyDescent="0.2">
      <c r="A1376"/>
    </row>
    <row r="1377" spans="1:1" x14ac:dyDescent="0.2">
      <c r="A1377"/>
    </row>
    <row r="1378" spans="1:1" x14ac:dyDescent="0.2">
      <c r="A1378"/>
    </row>
    <row r="1379" spans="1:1" x14ac:dyDescent="0.2">
      <c r="A1379"/>
    </row>
    <row r="1380" spans="1:1" x14ac:dyDescent="0.2">
      <c r="A1380"/>
    </row>
    <row r="1381" spans="1:1" x14ac:dyDescent="0.2">
      <c r="A1381"/>
    </row>
    <row r="1382" spans="1:1" x14ac:dyDescent="0.2">
      <c r="A1382"/>
    </row>
    <row r="1383" spans="1:1" x14ac:dyDescent="0.2">
      <c r="A1383"/>
    </row>
    <row r="1384" spans="1:1" x14ac:dyDescent="0.2">
      <c r="A1384"/>
    </row>
    <row r="1385" spans="1:1" x14ac:dyDescent="0.2">
      <c r="A1385"/>
    </row>
    <row r="1386" spans="1:1" x14ac:dyDescent="0.2">
      <c r="A1386"/>
    </row>
    <row r="1387" spans="1:1" x14ac:dyDescent="0.2">
      <c r="A1387"/>
    </row>
    <row r="1388" spans="1:1" x14ac:dyDescent="0.2">
      <c r="A1388"/>
    </row>
    <row r="1389" spans="1:1" x14ac:dyDescent="0.2">
      <c r="A1389"/>
    </row>
    <row r="1390" spans="1:1" x14ac:dyDescent="0.2">
      <c r="A1390"/>
    </row>
    <row r="1391" spans="1:1" x14ac:dyDescent="0.2">
      <c r="A1391"/>
    </row>
    <row r="1392" spans="1:1" x14ac:dyDescent="0.2">
      <c r="A1392"/>
    </row>
    <row r="1393" spans="1:1" x14ac:dyDescent="0.2">
      <c r="A1393"/>
    </row>
    <row r="1394" spans="1:1" x14ac:dyDescent="0.2">
      <c r="A1394"/>
    </row>
    <row r="1395" spans="1:1" x14ac:dyDescent="0.2">
      <c r="A1395"/>
    </row>
    <row r="1396" spans="1:1" x14ac:dyDescent="0.2">
      <c r="A1396"/>
    </row>
    <row r="1397" spans="1:1" x14ac:dyDescent="0.2">
      <c r="A1397"/>
    </row>
    <row r="1398" spans="1:1" x14ac:dyDescent="0.2">
      <c r="A1398"/>
    </row>
    <row r="1399" spans="1:1" x14ac:dyDescent="0.2">
      <c r="A1399"/>
    </row>
    <row r="1400" spans="1:1" x14ac:dyDescent="0.2">
      <c r="A1400"/>
    </row>
    <row r="1401" spans="1:1" x14ac:dyDescent="0.2">
      <c r="A1401"/>
    </row>
    <row r="1402" spans="1:1" x14ac:dyDescent="0.2">
      <c r="A1402"/>
    </row>
    <row r="1403" spans="1:1" x14ac:dyDescent="0.2">
      <c r="A1403"/>
    </row>
    <row r="1404" spans="1:1" x14ac:dyDescent="0.2">
      <c r="A1404"/>
    </row>
    <row r="1405" spans="1:1" x14ac:dyDescent="0.2">
      <c r="A1405"/>
    </row>
    <row r="1406" spans="1:1" x14ac:dyDescent="0.2">
      <c r="A1406"/>
    </row>
    <row r="1407" spans="1:1" x14ac:dyDescent="0.2">
      <c r="A1407"/>
    </row>
    <row r="1408" spans="1:1" x14ac:dyDescent="0.2">
      <c r="A1408"/>
    </row>
    <row r="1409" spans="1:1" x14ac:dyDescent="0.2">
      <c r="A1409"/>
    </row>
    <row r="1410" spans="1:1" x14ac:dyDescent="0.2">
      <c r="A1410"/>
    </row>
    <row r="1411" spans="1:1" x14ac:dyDescent="0.2">
      <c r="A1411"/>
    </row>
    <row r="1412" spans="1:1" x14ac:dyDescent="0.2">
      <c r="A1412"/>
    </row>
    <row r="1413" spans="1:1" x14ac:dyDescent="0.2">
      <c r="A1413"/>
    </row>
    <row r="1414" spans="1:1" x14ac:dyDescent="0.2">
      <c r="A1414"/>
    </row>
    <row r="1415" spans="1:1" x14ac:dyDescent="0.2">
      <c r="A1415"/>
    </row>
    <row r="1416" spans="1:1" x14ac:dyDescent="0.2">
      <c r="A1416"/>
    </row>
    <row r="1417" spans="1:1" x14ac:dyDescent="0.2">
      <c r="A1417"/>
    </row>
    <row r="1418" spans="1:1" x14ac:dyDescent="0.2">
      <c r="A1418"/>
    </row>
    <row r="1419" spans="1:1" x14ac:dyDescent="0.2">
      <c r="A1419"/>
    </row>
    <row r="1420" spans="1:1" x14ac:dyDescent="0.2">
      <c r="A1420"/>
    </row>
    <row r="1421" spans="1:1" x14ac:dyDescent="0.2">
      <c r="A1421"/>
    </row>
    <row r="1422" spans="1:1" x14ac:dyDescent="0.2">
      <c r="A1422"/>
    </row>
    <row r="1423" spans="1:1" x14ac:dyDescent="0.2">
      <c r="A1423"/>
    </row>
    <row r="1424" spans="1:1" x14ac:dyDescent="0.2">
      <c r="A1424"/>
    </row>
    <row r="1425" spans="1:1" x14ac:dyDescent="0.2">
      <c r="A1425"/>
    </row>
    <row r="1426" spans="1:1" x14ac:dyDescent="0.2">
      <c r="A1426"/>
    </row>
    <row r="1427" spans="1:1" x14ac:dyDescent="0.2">
      <c r="A1427"/>
    </row>
    <row r="1428" spans="1:1" x14ac:dyDescent="0.2">
      <c r="A1428"/>
    </row>
    <row r="1429" spans="1:1" x14ac:dyDescent="0.2">
      <c r="A1429"/>
    </row>
    <row r="1430" spans="1:1" x14ac:dyDescent="0.2">
      <c r="A1430"/>
    </row>
    <row r="1431" spans="1:1" x14ac:dyDescent="0.2">
      <c r="A1431"/>
    </row>
    <row r="1432" spans="1:1" x14ac:dyDescent="0.2">
      <c r="A1432"/>
    </row>
    <row r="1433" spans="1:1" x14ac:dyDescent="0.2">
      <c r="A1433"/>
    </row>
    <row r="1434" spans="1:1" x14ac:dyDescent="0.2">
      <c r="A1434"/>
    </row>
    <row r="1435" spans="1:1" x14ac:dyDescent="0.2">
      <c r="A1435"/>
    </row>
    <row r="1436" spans="1:1" x14ac:dyDescent="0.2">
      <c r="A1436"/>
    </row>
    <row r="1437" spans="1:1" x14ac:dyDescent="0.2">
      <c r="A1437"/>
    </row>
    <row r="1438" spans="1:1" x14ac:dyDescent="0.2">
      <c r="A1438"/>
    </row>
    <row r="1439" spans="1:1" x14ac:dyDescent="0.2">
      <c r="A1439"/>
    </row>
    <row r="1440" spans="1:1" x14ac:dyDescent="0.2">
      <c r="A1440"/>
    </row>
    <row r="1441" spans="1:1" x14ac:dyDescent="0.2">
      <c r="A1441"/>
    </row>
    <row r="1442" spans="1:1" x14ac:dyDescent="0.2">
      <c r="A1442"/>
    </row>
    <row r="1443" spans="1:1" x14ac:dyDescent="0.2">
      <c r="A1443"/>
    </row>
    <row r="1444" spans="1:1" x14ac:dyDescent="0.2">
      <c r="A1444"/>
    </row>
    <row r="1445" spans="1:1" x14ac:dyDescent="0.2">
      <c r="A1445"/>
    </row>
    <row r="1446" spans="1:1" x14ac:dyDescent="0.2">
      <c r="A1446"/>
    </row>
    <row r="1447" spans="1:1" x14ac:dyDescent="0.2">
      <c r="A1447"/>
    </row>
    <row r="1448" spans="1:1" x14ac:dyDescent="0.2">
      <c r="A1448"/>
    </row>
    <row r="1449" spans="1:1" x14ac:dyDescent="0.2">
      <c r="A1449"/>
    </row>
    <row r="1450" spans="1:1" x14ac:dyDescent="0.2">
      <c r="A1450"/>
    </row>
    <row r="1451" spans="1:1" x14ac:dyDescent="0.2">
      <c r="A1451"/>
    </row>
    <row r="1452" spans="1:1" x14ac:dyDescent="0.2">
      <c r="A1452"/>
    </row>
    <row r="1453" spans="1:1" x14ac:dyDescent="0.2">
      <c r="A1453"/>
    </row>
    <row r="1454" spans="1:1" x14ac:dyDescent="0.2">
      <c r="A1454"/>
    </row>
    <row r="1455" spans="1:1" x14ac:dyDescent="0.2">
      <c r="A1455"/>
    </row>
    <row r="1456" spans="1:1" x14ac:dyDescent="0.2">
      <c r="A1456"/>
    </row>
    <row r="1457" spans="1:1" x14ac:dyDescent="0.2">
      <c r="A1457"/>
    </row>
    <row r="1458" spans="1:1" x14ac:dyDescent="0.2">
      <c r="A1458"/>
    </row>
    <row r="1459" spans="1:1" x14ac:dyDescent="0.2">
      <c r="A1459"/>
    </row>
    <row r="1460" spans="1:1" x14ac:dyDescent="0.2">
      <c r="A1460"/>
    </row>
    <row r="1461" spans="1:1" x14ac:dyDescent="0.2">
      <c r="A1461"/>
    </row>
    <row r="1462" spans="1:1" x14ac:dyDescent="0.2">
      <c r="A1462"/>
    </row>
    <row r="1463" spans="1:1" x14ac:dyDescent="0.2">
      <c r="A1463"/>
    </row>
    <row r="1464" spans="1:1" x14ac:dyDescent="0.2">
      <c r="A1464"/>
    </row>
    <row r="1465" spans="1:1" x14ac:dyDescent="0.2">
      <c r="A1465"/>
    </row>
    <row r="1466" spans="1:1" x14ac:dyDescent="0.2">
      <c r="A1466"/>
    </row>
    <row r="1467" spans="1:1" x14ac:dyDescent="0.2">
      <c r="A1467"/>
    </row>
    <row r="1468" spans="1:1" x14ac:dyDescent="0.2">
      <c r="A1468"/>
    </row>
    <row r="1469" spans="1:1" x14ac:dyDescent="0.2">
      <c r="A1469"/>
    </row>
    <row r="1470" spans="1:1" x14ac:dyDescent="0.2">
      <c r="A1470"/>
    </row>
    <row r="1471" spans="1:1" x14ac:dyDescent="0.2">
      <c r="A1471"/>
    </row>
    <row r="1472" spans="1:1" x14ac:dyDescent="0.2">
      <c r="A1472"/>
    </row>
    <row r="1473" spans="1:1" x14ac:dyDescent="0.2">
      <c r="A1473"/>
    </row>
    <row r="1474" spans="1:1" x14ac:dyDescent="0.2">
      <c r="A1474"/>
    </row>
    <row r="1475" spans="1:1" x14ac:dyDescent="0.2">
      <c r="A1475"/>
    </row>
    <row r="1476" spans="1:1" x14ac:dyDescent="0.2">
      <c r="A1476"/>
    </row>
    <row r="1477" spans="1:1" x14ac:dyDescent="0.2">
      <c r="A1477"/>
    </row>
    <row r="1478" spans="1:1" x14ac:dyDescent="0.2">
      <c r="A1478"/>
    </row>
    <row r="1479" spans="1:1" x14ac:dyDescent="0.2">
      <c r="A1479"/>
    </row>
    <row r="1480" spans="1:1" x14ac:dyDescent="0.2">
      <c r="A1480"/>
    </row>
    <row r="1481" spans="1:1" x14ac:dyDescent="0.2">
      <c r="A1481"/>
    </row>
    <row r="1482" spans="1:1" x14ac:dyDescent="0.2">
      <c r="A1482"/>
    </row>
    <row r="1483" spans="1:1" x14ac:dyDescent="0.2">
      <c r="A1483"/>
    </row>
    <row r="1484" spans="1:1" x14ac:dyDescent="0.2">
      <c r="A1484"/>
    </row>
    <row r="1485" spans="1:1" x14ac:dyDescent="0.2">
      <c r="A1485"/>
    </row>
    <row r="1486" spans="1:1" x14ac:dyDescent="0.2">
      <c r="A1486"/>
    </row>
    <row r="1487" spans="1:1" x14ac:dyDescent="0.2">
      <c r="A1487"/>
    </row>
    <row r="1488" spans="1:1" x14ac:dyDescent="0.2">
      <c r="A1488"/>
    </row>
    <row r="1489" spans="1:1" x14ac:dyDescent="0.2">
      <c r="A1489"/>
    </row>
    <row r="1490" spans="1:1" x14ac:dyDescent="0.2">
      <c r="A1490"/>
    </row>
    <row r="1491" spans="1:1" x14ac:dyDescent="0.2">
      <c r="A1491"/>
    </row>
    <row r="1492" spans="1:1" x14ac:dyDescent="0.2">
      <c r="A1492"/>
    </row>
    <row r="1493" spans="1:1" x14ac:dyDescent="0.2">
      <c r="A1493"/>
    </row>
    <row r="1494" spans="1:1" x14ac:dyDescent="0.2">
      <c r="A1494"/>
    </row>
    <row r="1495" spans="1:1" x14ac:dyDescent="0.2">
      <c r="A1495"/>
    </row>
    <row r="1496" spans="1:1" x14ac:dyDescent="0.2">
      <c r="A1496"/>
    </row>
    <row r="1497" spans="1:1" x14ac:dyDescent="0.2">
      <c r="A1497"/>
    </row>
    <row r="1498" spans="1:1" x14ac:dyDescent="0.2">
      <c r="A1498"/>
    </row>
    <row r="1499" spans="1:1" x14ac:dyDescent="0.2">
      <c r="A1499"/>
    </row>
    <row r="1500" spans="1:1" x14ac:dyDescent="0.2">
      <c r="A1500"/>
    </row>
    <row r="1501" spans="1:1" x14ac:dyDescent="0.2">
      <c r="A1501"/>
    </row>
    <row r="1502" spans="1:1" x14ac:dyDescent="0.2">
      <c r="A1502"/>
    </row>
    <row r="1503" spans="1:1" x14ac:dyDescent="0.2">
      <c r="A1503"/>
    </row>
    <row r="1504" spans="1:1" x14ac:dyDescent="0.2">
      <c r="A1504"/>
    </row>
    <row r="1505" spans="1:1" x14ac:dyDescent="0.2">
      <c r="A1505"/>
    </row>
    <row r="1506" spans="1:1" x14ac:dyDescent="0.2">
      <c r="A1506"/>
    </row>
    <row r="1507" spans="1:1" x14ac:dyDescent="0.2">
      <c r="A1507"/>
    </row>
    <row r="1508" spans="1:1" x14ac:dyDescent="0.2">
      <c r="A1508"/>
    </row>
    <row r="1509" spans="1:1" x14ac:dyDescent="0.2">
      <c r="A1509"/>
    </row>
    <row r="1510" spans="1:1" x14ac:dyDescent="0.2">
      <c r="A1510"/>
    </row>
    <row r="1511" spans="1:1" x14ac:dyDescent="0.2">
      <c r="A1511"/>
    </row>
    <row r="1512" spans="1:1" x14ac:dyDescent="0.2">
      <c r="A1512"/>
    </row>
    <row r="1513" spans="1:1" x14ac:dyDescent="0.2">
      <c r="A1513"/>
    </row>
    <row r="1514" spans="1:1" x14ac:dyDescent="0.2">
      <c r="A1514"/>
    </row>
    <row r="1515" spans="1:1" x14ac:dyDescent="0.2">
      <c r="A1515"/>
    </row>
    <row r="1516" spans="1:1" x14ac:dyDescent="0.2">
      <c r="A1516"/>
    </row>
    <row r="1517" spans="1:1" x14ac:dyDescent="0.2">
      <c r="A1517"/>
    </row>
    <row r="1518" spans="1:1" x14ac:dyDescent="0.2">
      <c r="A1518"/>
    </row>
    <row r="1519" spans="1:1" x14ac:dyDescent="0.2">
      <c r="A1519"/>
    </row>
    <row r="1520" spans="1:1" x14ac:dyDescent="0.2">
      <c r="A1520"/>
    </row>
    <row r="1521" spans="1:1" x14ac:dyDescent="0.2">
      <c r="A1521"/>
    </row>
    <row r="1522" spans="1:1" x14ac:dyDescent="0.2">
      <c r="A1522"/>
    </row>
    <row r="1523" spans="1:1" x14ac:dyDescent="0.2">
      <c r="A1523"/>
    </row>
    <row r="1524" spans="1:1" x14ac:dyDescent="0.2">
      <c r="A1524"/>
    </row>
    <row r="1525" spans="1:1" x14ac:dyDescent="0.2">
      <c r="A1525"/>
    </row>
    <row r="1526" spans="1:1" x14ac:dyDescent="0.2">
      <c r="A1526"/>
    </row>
    <row r="1527" spans="1:1" x14ac:dyDescent="0.2">
      <c r="A1527"/>
    </row>
    <row r="1528" spans="1:1" x14ac:dyDescent="0.2">
      <c r="A1528"/>
    </row>
    <row r="1529" spans="1:1" x14ac:dyDescent="0.2">
      <c r="A1529"/>
    </row>
    <row r="1530" spans="1:1" x14ac:dyDescent="0.2">
      <c r="A1530"/>
    </row>
    <row r="1531" spans="1:1" x14ac:dyDescent="0.2">
      <c r="A1531"/>
    </row>
    <row r="1532" spans="1:1" x14ac:dyDescent="0.2">
      <c r="A1532"/>
    </row>
    <row r="1533" spans="1:1" x14ac:dyDescent="0.2">
      <c r="A1533"/>
    </row>
    <row r="1534" spans="1:1" x14ac:dyDescent="0.2">
      <c r="A1534"/>
    </row>
    <row r="1535" spans="1:1" x14ac:dyDescent="0.2">
      <c r="A1535"/>
    </row>
    <row r="1536" spans="1:1" x14ac:dyDescent="0.2">
      <c r="A1536"/>
    </row>
    <row r="1537" spans="1:1" x14ac:dyDescent="0.2">
      <c r="A1537"/>
    </row>
    <row r="1538" spans="1:1" x14ac:dyDescent="0.2">
      <c r="A1538"/>
    </row>
    <row r="1539" spans="1:1" x14ac:dyDescent="0.2">
      <c r="A1539"/>
    </row>
    <row r="1540" spans="1:1" x14ac:dyDescent="0.2">
      <c r="A1540"/>
    </row>
    <row r="1541" spans="1:1" x14ac:dyDescent="0.2">
      <c r="A1541"/>
    </row>
    <row r="1542" spans="1:1" x14ac:dyDescent="0.2">
      <c r="A1542"/>
    </row>
    <row r="1543" spans="1:1" x14ac:dyDescent="0.2">
      <c r="A1543"/>
    </row>
    <row r="1544" spans="1:1" x14ac:dyDescent="0.2">
      <c r="A1544"/>
    </row>
    <row r="1545" spans="1:1" x14ac:dyDescent="0.2">
      <c r="A1545"/>
    </row>
    <row r="1546" spans="1:1" x14ac:dyDescent="0.2">
      <c r="A1546"/>
    </row>
    <row r="1547" spans="1:1" x14ac:dyDescent="0.2">
      <c r="A1547"/>
    </row>
    <row r="1548" spans="1:1" x14ac:dyDescent="0.2">
      <c r="A1548"/>
    </row>
    <row r="1549" spans="1:1" x14ac:dyDescent="0.2">
      <c r="A1549"/>
    </row>
    <row r="1550" spans="1:1" x14ac:dyDescent="0.2">
      <c r="A1550"/>
    </row>
    <row r="1551" spans="1:1" x14ac:dyDescent="0.2">
      <c r="A1551"/>
    </row>
    <row r="1552" spans="1:1" x14ac:dyDescent="0.2">
      <c r="A1552"/>
    </row>
    <row r="1553" spans="1:1" x14ac:dyDescent="0.2">
      <c r="A1553"/>
    </row>
    <row r="1554" spans="1:1" x14ac:dyDescent="0.2">
      <c r="A1554"/>
    </row>
    <row r="1555" spans="1:1" x14ac:dyDescent="0.2">
      <c r="A1555"/>
    </row>
    <row r="1556" spans="1:1" x14ac:dyDescent="0.2">
      <c r="A1556"/>
    </row>
    <row r="1557" spans="1:1" x14ac:dyDescent="0.2">
      <c r="A1557"/>
    </row>
    <row r="1558" spans="1:1" x14ac:dyDescent="0.2">
      <c r="A1558"/>
    </row>
    <row r="1559" spans="1:1" x14ac:dyDescent="0.2">
      <c r="A1559"/>
    </row>
    <row r="1560" spans="1:1" x14ac:dyDescent="0.2">
      <c r="A1560"/>
    </row>
    <row r="1561" spans="1:1" x14ac:dyDescent="0.2">
      <c r="A1561"/>
    </row>
    <row r="1562" spans="1:1" x14ac:dyDescent="0.2">
      <c r="A1562"/>
    </row>
    <row r="1563" spans="1:1" x14ac:dyDescent="0.2">
      <c r="A1563"/>
    </row>
    <row r="1564" spans="1:1" x14ac:dyDescent="0.2">
      <c r="A1564"/>
    </row>
    <row r="1565" spans="1:1" x14ac:dyDescent="0.2">
      <c r="A1565"/>
    </row>
    <row r="1566" spans="1:1" x14ac:dyDescent="0.2">
      <c r="A1566"/>
    </row>
    <row r="1567" spans="1:1" x14ac:dyDescent="0.2">
      <c r="A1567"/>
    </row>
    <row r="1568" spans="1:1" x14ac:dyDescent="0.2">
      <c r="A1568"/>
    </row>
    <row r="1569" spans="1:1" x14ac:dyDescent="0.2">
      <c r="A1569"/>
    </row>
    <row r="1570" spans="1:1" x14ac:dyDescent="0.2">
      <c r="A1570"/>
    </row>
    <row r="1571" spans="1:1" x14ac:dyDescent="0.2">
      <c r="A1571"/>
    </row>
    <row r="1572" spans="1:1" x14ac:dyDescent="0.2">
      <c r="A1572"/>
    </row>
    <row r="1573" spans="1:1" x14ac:dyDescent="0.2">
      <c r="A1573"/>
    </row>
    <row r="1574" spans="1:1" x14ac:dyDescent="0.2">
      <c r="A1574"/>
    </row>
    <row r="1575" spans="1:1" x14ac:dyDescent="0.2">
      <c r="A1575"/>
    </row>
    <row r="1576" spans="1:1" x14ac:dyDescent="0.2">
      <c r="A1576"/>
    </row>
    <row r="1577" spans="1:1" x14ac:dyDescent="0.2">
      <c r="A1577"/>
    </row>
    <row r="1578" spans="1:1" x14ac:dyDescent="0.2">
      <c r="A1578"/>
    </row>
    <row r="1579" spans="1:1" x14ac:dyDescent="0.2">
      <c r="A1579"/>
    </row>
    <row r="1580" spans="1:1" x14ac:dyDescent="0.2">
      <c r="A1580"/>
    </row>
    <row r="1581" spans="1:1" x14ac:dyDescent="0.2">
      <c r="A1581"/>
    </row>
    <row r="1582" spans="1:1" x14ac:dyDescent="0.2">
      <c r="A1582"/>
    </row>
    <row r="1583" spans="1:1" x14ac:dyDescent="0.2">
      <c r="A1583"/>
    </row>
    <row r="1584" spans="1:1" x14ac:dyDescent="0.2">
      <c r="A1584"/>
    </row>
    <row r="1585" spans="1:1" x14ac:dyDescent="0.2">
      <c r="A1585"/>
    </row>
    <row r="1586" spans="1:1" x14ac:dyDescent="0.2">
      <c r="A1586"/>
    </row>
    <row r="1587" spans="1:1" x14ac:dyDescent="0.2">
      <c r="A1587"/>
    </row>
    <row r="1588" spans="1:1" x14ac:dyDescent="0.2">
      <c r="A1588"/>
    </row>
    <row r="1589" spans="1:1" x14ac:dyDescent="0.2">
      <c r="A1589"/>
    </row>
    <row r="1590" spans="1:1" x14ac:dyDescent="0.2">
      <c r="A1590"/>
    </row>
    <row r="1591" spans="1:1" x14ac:dyDescent="0.2">
      <c r="A1591"/>
    </row>
    <row r="1592" spans="1:1" x14ac:dyDescent="0.2">
      <c r="A1592"/>
    </row>
    <row r="1593" spans="1:1" x14ac:dyDescent="0.2">
      <c r="A1593"/>
    </row>
    <row r="1594" spans="1:1" x14ac:dyDescent="0.2">
      <c r="A1594"/>
    </row>
    <row r="1595" spans="1:1" x14ac:dyDescent="0.2">
      <c r="A1595"/>
    </row>
    <row r="1596" spans="1:1" x14ac:dyDescent="0.2">
      <c r="A1596"/>
    </row>
    <row r="1597" spans="1:1" x14ac:dyDescent="0.2">
      <c r="A1597"/>
    </row>
    <row r="1598" spans="1:1" x14ac:dyDescent="0.2">
      <c r="A1598"/>
    </row>
    <row r="1599" spans="1:1" x14ac:dyDescent="0.2">
      <c r="A1599"/>
    </row>
    <row r="1600" spans="1:1" x14ac:dyDescent="0.2">
      <c r="A1600"/>
    </row>
    <row r="1601" spans="1:1" x14ac:dyDescent="0.2">
      <c r="A1601"/>
    </row>
    <row r="1602" spans="1:1" x14ac:dyDescent="0.2">
      <c r="A1602"/>
    </row>
    <row r="1603" spans="1:1" x14ac:dyDescent="0.2">
      <c r="A1603"/>
    </row>
    <row r="1604" spans="1:1" x14ac:dyDescent="0.2">
      <c r="A1604"/>
    </row>
    <row r="1605" spans="1:1" x14ac:dyDescent="0.2">
      <c r="A1605"/>
    </row>
    <row r="1606" spans="1:1" x14ac:dyDescent="0.2">
      <c r="A1606"/>
    </row>
    <row r="1607" spans="1:1" x14ac:dyDescent="0.2">
      <c r="A1607"/>
    </row>
    <row r="1608" spans="1:1" x14ac:dyDescent="0.2">
      <c r="A1608"/>
    </row>
    <row r="1609" spans="1:1" x14ac:dyDescent="0.2">
      <c r="A1609"/>
    </row>
    <row r="1610" spans="1:1" x14ac:dyDescent="0.2">
      <c r="A1610"/>
    </row>
    <row r="1611" spans="1:1" x14ac:dyDescent="0.2">
      <c r="A1611"/>
    </row>
    <row r="1612" spans="1:1" x14ac:dyDescent="0.2">
      <c r="A1612"/>
    </row>
    <row r="1613" spans="1:1" x14ac:dyDescent="0.2">
      <c r="A1613"/>
    </row>
    <row r="1614" spans="1:1" x14ac:dyDescent="0.2">
      <c r="A1614"/>
    </row>
    <row r="1615" spans="1:1" x14ac:dyDescent="0.2">
      <c r="A1615"/>
    </row>
    <row r="1616" spans="1:1" x14ac:dyDescent="0.2">
      <c r="A1616"/>
    </row>
    <row r="1617" spans="1:1" x14ac:dyDescent="0.2">
      <c r="A1617"/>
    </row>
    <row r="1618" spans="1:1" x14ac:dyDescent="0.2">
      <c r="A1618"/>
    </row>
    <row r="1619" spans="1:1" x14ac:dyDescent="0.2">
      <c r="A1619"/>
    </row>
    <row r="1620" spans="1:1" x14ac:dyDescent="0.2">
      <c r="A1620"/>
    </row>
    <row r="1621" spans="1:1" x14ac:dyDescent="0.2">
      <c r="A1621"/>
    </row>
    <row r="1622" spans="1:1" x14ac:dyDescent="0.2">
      <c r="A1622"/>
    </row>
    <row r="1623" spans="1:1" x14ac:dyDescent="0.2">
      <c r="A1623"/>
    </row>
    <row r="1624" spans="1:1" x14ac:dyDescent="0.2">
      <c r="A1624"/>
    </row>
    <row r="1625" spans="1:1" x14ac:dyDescent="0.2">
      <c r="A1625"/>
    </row>
    <row r="1626" spans="1:1" x14ac:dyDescent="0.2">
      <c r="A1626"/>
    </row>
    <row r="1627" spans="1:1" x14ac:dyDescent="0.2">
      <c r="A1627"/>
    </row>
    <row r="1628" spans="1:1" x14ac:dyDescent="0.2">
      <c r="A1628"/>
    </row>
    <row r="1629" spans="1:1" x14ac:dyDescent="0.2">
      <c r="A1629"/>
    </row>
    <row r="1630" spans="1:1" x14ac:dyDescent="0.2">
      <c r="A1630"/>
    </row>
    <row r="1631" spans="1:1" x14ac:dyDescent="0.2">
      <c r="A1631"/>
    </row>
    <row r="1632" spans="1:1" x14ac:dyDescent="0.2">
      <c r="A1632"/>
    </row>
    <row r="1633" spans="1:1" x14ac:dyDescent="0.2">
      <c r="A1633"/>
    </row>
    <row r="1634" spans="1:1" x14ac:dyDescent="0.2">
      <c r="A1634"/>
    </row>
    <row r="1635" spans="1:1" x14ac:dyDescent="0.2">
      <c r="A1635"/>
    </row>
    <row r="1636" spans="1:1" x14ac:dyDescent="0.2">
      <c r="A1636"/>
    </row>
    <row r="1637" spans="1:1" x14ac:dyDescent="0.2">
      <c r="A1637"/>
    </row>
    <row r="1638" spans="1:1" x14ac:dyDescent="0.2">
      <c r="A1638"/>
    </row>
    <row r="1639" spans="1:1" x14ac:dyDescent="0.2">
      <c r="A1639"/>
    </row>
    <row r="1640" spans="1:1" x14ac:dyDescent="0.2">
      <c r="A1640"/>
    </row>
    <row r="1641" spans="1:1" x14ac:dyDescent="0.2">
      <c r="A1641"/>
    </row>
    <row r="1642" spans="1:1" x14ac:dyDescent="0.2">
      <c r="A1642"/>
    </row>
    <row r="1643" spans="1:1" x14ac:dyDescent="0.2">
      <c r="A1643"/>
    </row>
    <row r="1644" spans="1:1" x14ac:dyDescent="0.2">
      <c r="A1644"/>
    </row>
    <row r="1645" spans="1:1" x14ac:dyDescent="0.2">
      <c r="A1645"/>
    </row>
    <row r="1646" spans="1:1" x14ac:dyDescent="0.2">
      <c r="A1646"/>
    </row>
    <row r="1647" spans="1:1" x14ac:dyDescent="0.2">
      <c r="A1647"/>
    </row>
    <row r="1648" spans="1:1" x14ac:dyDescent="0.2">
      <c r="A1648"/>
    </row>
    <row r="1649" spans="1:1" x14ac:dyDescent="0.2">
      <c r="A1649"/>
    </row>
    <row r="1650" spans="1:1" x14ac:dyDescent="0.2">
      <c r="A1650"/>
    </row>
    <row r="1651" spans="1:1" x14ac:dyDescent="0.2">
      <c r="A1651"/>
    </row>
    <row r="1652" spans="1:1" x14ac:dyDescent="0.2">
      <c r="A1652"/>
    </row>
    <row r="1653" spans="1:1" x14ac:dyDescent="0.2">
      <c r="A1653"/>
    </row>
    <row r="1654" spans="1:1" x14ac:dyDescent="0.2">
      <c r="A1654"/>
    </row>
    <row r="1655" spans="1:1" x14ac:dyDescent="0.2">
      <c r="A1655"/>
    </row>
    <row r="1656" spans="1:1" x14ac:dyDescent="0.2">
      <c r="A1656"/>
    </row>
    <row r="1657" spans="1:1" x14ac:dyDescent="0.2">
      <c r="A1657"/>
    </row>
    <row r="1658" spans="1:1" x14ac:dyDescent="0.2">
      <c r="A1658"/>
    </row>
    <row r="1659" spans="1:1" x14ac:dyDescent="0.2">
      <c r="A1659"/>
    </row>
    <row r="1660" spans="1:1" x14ac:dyDescent="0.2">
      <c r="A1660"/>
    </row>
    <row r="1661" spans="1:1" x14ac:dyDescent="0.2">
      <c r="A1661"/>
    </row>
    <row r="1662" spans="1:1" x14ac:dyDescent="0.2">
      <c r="A1662"/>
    </row>
    <row r="1663" spans="1:1" x14ac:dyDescent="0.2">
      <c r="A1663"/>
    </row>
    <row r="1664" spans="1:1" x14ac:dyDescent="0.2">
      <c r="A1664"/>
    </row>
    <row r="1665" spans="1:1" x14ac:dyDescent="0.2">
      <c r="A1665"/>
    </row>
    <row r="1666" spans="1:1" x14ac:dyDescent="0.2">
      <c r="A1666"/>
    </row>
    <row r="1667" spans="1:1" x14ac:dyDescent="0.2">
      <c r="A1667"/>
    </row>
    <row r="1668" spans="1:1" x14ac:dyDescent="0.2">
      <c r="A1668"/>
    </row>
    <row r="1669" spans="1:1" x14ac:dyDescent="0.2">
      <c r="A1669"/>
    </row>
    <row r="1670" spans="1:1" x14ac:dyDescent="0.2">
      <c r="A1670"/>
    </row>
    <row r="1671" spans="1:1" x14ac:dyDescent="0.2">
      <c r="A1671"/>
    </row>
    <row r="1672" spans="1:1" x14ac:dyDescent="0.2">
      <c r="A1672"/>
    </row>
    <row r="1673" spans="1:1" x14ac:dyDescent="0.2">
      <c r="A1673"/>
    </row>
    <row r="1674" spans="1:1" x14ac:dyDescent="0.2">
      <c r="A1674"/>
    </row>
    <row r="1675" spans="1:1" x14ac:dyDescent="0.2">
      <c r="A1675"/>
    </row>
    <row r="1676" spans="1:1" x14ac:dyDescent="0.2">
      <c r="A1676"/>
    </row>
    <row r="1677" spans="1:1" x14ac:dyDescent="0.2">
      <c r="A1677"/>
    </row>
    <row r="1678" spans="1:1" x14ac:dyDescent="0.2">
      <c r="A1678"/>
    </row>
    <row r="1679" spans="1:1" x14ac:dyDescent="0.2">
      <c r="A1679"/>
    </row>
    <row r="1680" spans="1:1" x14ac:dyDescent="0.2">
      <c r="A1680"/>
    </row>
    <row r="1681" spans="1:1" x14ac:dyDescent="0.2">
      <c r="A1681"/>
    </row>
    <row r="1682" spans="1:1" x14ac:dyDescent="0.2">
      <c r="A1682"/>
    </row>
    <row r="1683" spans="1:1" x14ac:dyDescent="0.2">
      <c r="A1683"/>
    </row>
    <row r="1684" spans="1:1" x14ac:dyDescent="0.2">
      <c r="A1684"/>
    </row>
    <row r="1685" spans="1:1" x14ac:dyDescent="0.2">
      <c r="A1685"/>
    </row>
    <row r="1686" spans="1:1" x14ac:dyDescent="0.2">
      <c r="A1686"/>
    </row>
    <row r="1687" spans="1:1" x14ac:dyDescent="0.2">
      <c r="A1687"/>
    </row>
    <row r="1688" spans="1:1" x14ac:dyDescent="0.2">
      <c r="A1688"/>
    </row>
    <row r="1689" spans="1:1" x14ac:dyDescent="0.2">
      <c r="A1689"/>
    </row>
    <row r="1690" spans="1:1" x14ac:dyDescent="0.2">
      <c r="A1690"/>
    </row>
    <row r="1691" spans="1:1" x14ac:dyDescent="0.2">
      <c r="A1691"/>
    </row>
    <row r="1692" spans="1:1" x14ac:dyDescent="0.2">
      <c r="A1692"/>
    </row>
    <row r="1693" spans="1:1" x14ac:dyDescent="0.2">
      <c r="A1693"/>
    </row>
    <row r="1694" spans="1:1" x14ac:dyDescent="0.2">
      <c r="A1694"/>
    </row>
    <row r="1695" spans="1:1" x14ac:dyDescent="0.2">
      <c r="A1695"/>
    </row>
    <row r="1696" spans="1:1" x14ac:dyDescent="0.2">
      <c r="A1696"/>
    </row>
    <row r="1697" spans="1:1" x14ac:dyDescent="0.2">
      <c r="A1697"/>
    </row>
    <row r="1698" spans="1:1" x14ac:dyDescent="0.2">
      <c r="A1698"/>
    </row>
    <row r="1699" spans="1:1" x14ac:dyDescent="0.2">
      <c r="A1699"/>
    </row>
    <row r="1700" spans="1:1" x14ac:dyDescent="0.2">
      <c r="A1700"/>
    </row>
    <row r="1701" spans="1:1" x14ac:dyDescent="0.2">
      <c r="A1701"/>
    </row>
    <row r="1702" spans="1:1" x14ac:dyDescent="0.2">
      <c r="A1702"/>
    </row>
    <row r="1703" spans="1:1" x14ac:dyDescent="0.2">
      <c r="A1703"/>
    </row>
    <row r="1704" spans="1:1" x14ac:dyDescent="0.2">
      <c r="A1704"/>
    </row>
    <row r="1705" spans="1:1" x14ac:dyDescent="0.2">
      <c r="A1705"/>
    </row>
    <row r="1706" spans="1:1" x14ac:dyDescent="0.2">
      <c r="A1706"/>
    </row>
    <row r="1707" spans="1:1" x14ac:dyDescent="0.2">
      <c r="A1707"/>
    </row>
    <row r="1708" spans="1:1" x14ac:dyDescent="0.2">
      <c r="A1708"/>
    </row>
    <row r="1709" spans="1:1" x14ac:dyDescent="0.2">
      <c r="A1709"/>
    </row>
    <row r="1710" spans="1:1" x14ac:dyDescent="0.2">
      <c r="A1710"/>
    </row>
    <row r="1711" spans="1:1" x14ac:dyDescent="0.2">
      <c r="A1711"/>
    </row>
    <row r="1712" spans="1:1" x14ac:dyDescent="0.2">
      <c r="A1712"/>
    </row>
    <row r="1713" spans="1:1" x14ac:dyDescent="0.2">
      <c r="A1713"/>
    </row>
    <row r="1714" spans="1:1" x14ac:dyDescent="0.2">
      <c r="A1714"/>
    </row>
    <row r="1715" spans="1:1" x14ac:dyDescent="0.2">
      <c r="A1715"/>
    </row>
    <row r="1716" spans="1:1" x14ac:dyDescent="0.2">
      <c r="A1716"/>
    </row>
    <row r="1717" spans="1:1" x14ac:dyDescent="0.2">
      <c r="A1717"/>
    </row>
    <row r="1718" spans="1:1" x14ac:dyDescent="0.2">
      <c r="A1718"/>
    </row>
    <row r="1719" spans="1:1" x14ac:dyDescent="0.2">
      <c r="A1719"/>
    </row>
    <row r="1720" spans="1:1" x14ac:dyDescent="0.2">
      <c r="A1720"/>
    </row>
    <row r="1721" spans="1:1" x14ac:dyDescent="0.2">
      <c r="A1721"/>
    </row>
    <row r="1722" spans="1:1" x14ac:dyDescent="0.2">
      <c r="A1722"/>
    </row>
    <row r="1723" spans="1:1" x14ac:dyDescent="0.2">
      <c r="A1723"/>
    </row>
    <row r="1724" spans="1:1" x14ac:dyDescent="0.2">
      <c r="A1724"/>
    </row>
    <row r="1725" spans="1:1" x14ac:dyDescent="0.2">
      <c r="A1725"/>
    </row>
    <row r="1726" spans="1:1" x14ac:dyDescent="0.2">
      <c r="A1726"/>
    </row>
    <row r="1727" spans="1:1" x14ac:dyDescent="0.2">
      <c r="A1727"/>
    </row>
    <row r="1728" spans="1:1" x14ac:dyDescent="0.2">
      <c r="A1728"/>
    </row>
    <row r="1729" spans="1:1" x14ac:dyDescent="0.2">
      <c r="A1729"/>
    </row>
    <row r="1730" spans="1:1" x14ac:dyDescent="0.2">
      <c r="A1730"/>
    </row>
    <row r="1731" spans="1:1" x14ac:dyDescent="0.2">
      <c r="A1731"/>
    </row>
    <row r="1732" spans="1:1" x14ac:dyDescent="0.2">
      <c r="A1732"/>
    </row>
    <row r="1733" spans="1:1" x14ac:dyDescent="0.2">
      <c r="A1733"/>
    </row>
    <row r="1734" spans="1:1" x14ac:dyDescent="0.2">
      <c r="A1734"/>
    </row>
    <row r="1735" spans="1:1" x14ac:dyDescent="0.2">
      <c r="A1735"/>
    </row>
    <row r="1736" spans="1:1" x14ac:dyDescent="0.2">
      <c r="A1736"/>
    </row>
    <row r="1737" spans="1:1" x14ac:dyDescent="0.2">
      <c r="A1737"/>
    </row>
    <row r="1738" spans="1:1" x14ac:dyDescent="0.2">
      <c r="A1738"/>
    </row>
    <row r="1739" spans="1:1" x14ac:dyDescent="0.2">
      <c r="A1739"/>
    </row>
    <row r="1740" spans="1:1" x14ac:dyDescent="0.2">
      <c r="A1740"/>
    </row>
    <row r="1741" spans="1:1" x14ac:dyDescent="0.2">
      <c r="A1741"/>
    </row>
    <row r="1742" spans="1:1" x14ac:dyDescent="0.2">
      <c r="A1742"/>
    </row>
    <row r="1743" spans="1:1" x14ac:dyDescent="0.2">
      <c r="A1743"/>
    </row>
    <row r="1744" spans="1:1" x14ac:dyDescent="0.2">
      <c r="A1744"/>
    </row>
    <row r="1745" spans="1:1" x14ac:dyDescent="0.2">
      <c r="A1745"/>
    </row>
    <row r="1746" spans="1:1" x14ac:dyDescent="0.2">
      <c r="A1746"/>
    </row>
    <row r="1747" spans="1:1" x14ac:dyDescent="0.2">
      <c r="A1747"/>
    </row>
    <row r="1748" spans="1:1" x14ac:dyDescent="0.2">
      <c r="A1748"/>
    </row>
    <row r="1749" spans="1:1" x14ac:dyDescent="0.2">
      <c r="A1749"/>
    </row>
    <row r="1750" spans="1:1" x14ac:dyDescent="0.2">
      <c r="A1750"/>
    </row>
    <row r="1751" spans="1:1" x14ac:dyDescent="0.2">
      <c r="A1751"/>
    </row>
    <row r="1752" spans="1:1" x14ac:dyDescent="0.2">
      <c r="A1752"/>
    </row>
    <row r="1753" spans="1:1" x14ac:dyDescent="0.2">
      <c r="A1753"/>
    </row>
    <row r="1754" spans="1:1" x14ac:dyDescent="0.2">
      <c r="A1754"/>
    </row>
    <row r="1755" spans="1:1" x14ac:dyDescent="0.2">
      <c r="A1755"/>
    </row>
    <row r="1756" spans="1:1" x14ac:dyDescent="0.2">
      <c r="A1756"/>
    </row>
    <row r="1757" spans="1:1" x14ac:dyDescent="0.2">
      <c r="A1757"/>
    </row>
    <row r="1758" spans="1:1" x14ac:dyDescent="0.2">
      <c r="A1758"/>
    </row>
    <row r="1759" spans="1:1" x14ac:dyDescent="0.2">
      <c r="A1759"/>
    </row>
    <row r="1760" spans="1:1" x14ac:dyDescent="0.2">
      <c r="A1760"/>
    </row>
    <row r="1761" spans="1:1" x14ac:dyDescent="0.2">
      <c r="A1761"/>
    </row>
    <row r="1762" spans="1:1" x14ac:dyDescent="0.2">
      <c r="A1762"/>
    </row>
    <row r="1763" spans="1:1" x14ac:dyDescent="0.2">
      <c r="A1763"/>
    </row>
    <row r="1764" spans="1:1" x14ac:dyDescent="0.2">
      <c r="A1764"/>
    </row>
    <row r="1765" spans="1:1" x14ac:dyDescent="0.2">
      <c r="A1765"/>
    </row>
    <row r="1766" spans="1:1" x14ac:dyDescent="0.2">
      <c r="A1766"/>
    </row>
    <row r="1767" spans="1:1" x14ac:dyDescent="0.2">
      <c r="A1767"/>
    </row>
    <row r="1768" spans="1:1" x14ac:dyDescent="0.2">
      <c r="A1768"/>
    </row>
    <row r="1769" spans="1:1" x14ac:dyDescent="0.2">
      <c r="A1769"/>
    </row>
    <row r="1770" spans="1:1" x14ac:dyDescent="0.2">
      <c r="A1770"/>
    </row>
    <row r="1771" spans="1:1" x14ac:dyDescent="0.2">
      <c r="A1771"/>
    </row>
    <row r="1772" spans="1:1" x14ac:dyDescent="0.2">
      <c r="A1772"/>
    </row>
    <row r="1773" spans="1:1" x14ac:dyDescent="0.2">
      <c r="A1773"/>
    </row>
    <row r="1774" spans="1:1" x14ac:dyDescent="0.2">
      <c r="A1774"/>
    </row>
    <row r="1775" spans="1:1" x14ac:dyDescent="0.2">
      <c r="A1775"/>
    </row>
    <row r="1776" spans="1:1" x14ac:dyDescent="0.2">
      <c r="A1776"/>
    </row>
    <row r="1777" spans="1:1" x14ac:dyDescent="0.2">
      <c r="A1777"/>
    </row>
    <row r="1778" spans="1:1" x14ac:dyDescent="0.2">
      <c r="A1778"/>
    </row>
    <row r="1779" spans="1:1" x14ac:dyDescent="0.2">
      <c r="A1779"/>
    </row>
    <row r="1780" spans="1:1" x14ac:dyDescent="0.2">
      <c r="A1780"/>
    </row>
    <row r="1781" spans="1:1" x14ac:dyDescent="0.2">
      <c r="A1781"/>
    </row>
    <row r="1782" spans="1:1" x14ac:dyDescent="0.2">
      <c r="A1782"/>
    </row>
    <row r="1783" spans="1:1" x14ac:dyDescent="0.2">
      <c r="A1783"/>
    </row>
    <row r="1784" spans="1:1" x14ac:dyDescent="0.2">
      <c r="A1784"/>
    </row>
    <row r="1785" spans="1:1" x14ac:dyDescent="0.2">
      <c r="A1785"/>
    </row>
    <row r="1786" spans="1:1" x14ac:dyDescent="0.2">
      <c r="A1786"/>
    </row>
    <row r="1787" spans="1:1" x14ac:dyDescent="0.2">
      <c r="A1787"/>
    </row>
    <row r="1788" spans="1:1" x14ac:dyDescent="0.2">
      <c r="A1788"/>
    </row>
    <row r="1789" spans="1:1" x14ac:dyDescent="0.2">
      <c r="A1789"/>
    </row>
    <row r="1790" spans="1:1" x14ac:dyDescent="0.2">
      <c r="A1790"/>
    </row>
    <row r="1791" spans="1:1" x14ac:dyDescent="0.2">
      <c r="A1791"/>
    </row>
    <row r="1792" spans="1:1" x14ac:dyDescent="0.2">
      <c r="A1792"/>
    </row>
    <row r="1793" spans="1:1" x14ac:dyDescent="0.2">
      <c r="A1793"/>
    </row>
    <row r="1794" spans="1:1" x14ac:dyDescent="0.2">
      <c r="A1794"/>
    </row>
    <row r="1795" spans="1:1" x14ac:dyDescent="0.2">
      <c r="A1795"/>
    </row>
    <row r="1796" spans="1:1" x14ac:dyDescent="0.2">
      <c r="A1796"/>
    </row>
    <row r="1797" spans="1:1" x14ac:dyDescent="0.2">
      <c r="A1797"/>
    </row>
    <row r="1798" spans="1:1" x14ac:dyDescent="0.2">
      <c r="A1798"/>
    </row>
    <row r="1799" spans="1:1" x14ac:dyDescent="0.2">
      <c r="A1799"/>
    </row>
    <row r="1800" spans="1:1" x14ac:dyDescent="0.2">
      <c r="A1800"/>
    </row>
    <row r="1801" spans="1:1" x14ac:dyDescent="0.2">
      <c r="A1801"/>
    </row>
    <row r="1802" spans="1:1" x14ac:dyDescent="0.2">
      <c r="A1802"/>
    </row>
    <row r="1803" spans="1:1" x14ac:dyDescent="0.2">
      <c r="A1803"/>
    </row>
    <row r="1804" spans="1:1" x14ac:dyDescent="0.2">
      <c r="A1804"/>
    </row>
    <row r="1805" spans="1:1" x14ac:dyDescent="0.2">
      <c r="A1805"/>
    </row>
    <row r="1806" spans="1:1" x14ac:dyDescent="0.2">
      <c r="A1806"/>
    </row>
    <row r="1807" spans="1:1" x14ac:dyDescent="0.2">
      <c r="A1807"/>
    </row>
    <row r="1808" spans="1:1" x14ac:dyDescent="0.2">
      <c r="A1808"/>
    </row>
    <row r="1809" spans="1:1" x14ac:dyDescent="0.2">
      <c r="A1809"/>
    </row>
    <row r="1810" spans="1:1" x14ac:dyDescent="0.2">
      <c r="A1810"/>
    </row>
    <row r="1811" spans="1:1" x14ac:dyDescent="0.2">
      <c r="A1811"/>
    </row>
    <row r="1812" spans="1:1" x14ac:dyDescent="0.2">
      <c r="A1812"/>
    </row>
    <row r="1813" spans="1:1" x14ac:dyDescent="0.2">
      <c r="A1813"/>
    </row>
    <row r="1814" spans="1:1" x14ac:dyDescent="0.2">
      <c r="A1814"/>
    </row>
    <row r="1815" spans="1:1" x14ac:dyDescent="0.2">
      <c r="A1815"/>
    </row>
    <row r="1816" spans="1:1" x14ac:dyDescent="0.2">
      <c r="A1816"/>
    </row>
    <row r="1817" spans="1:1" x14ac:dyDescent="0.2">
      <c r="A1817"/>
    </row>
    <row r="1818" spans="1:1" x14ac:dyDescent="0.2">
      <c r="A1818"/>
    </row>
    <row r="1819" spans="1:1" x14ac:dyDescent="0.2">
      <c r="A1819"/>
    </row>
    <row r="1820" spans="1:1" x14ac:dyDescent="0.2">
      <c r="A1820"/>
    </row>
    <row r="1821" spans="1:1" x14ac:dyDescent="0.2">
      <c r="A1821"/>
    </row>
    <row r="1822" spans="1:1" x14ac:dyDescent="0.2">
      <c r="A1822"/>
    </row>
    <row r="1823" spans="1:1" x14ac:dyDescent="0.2">
      <c r="A1823"/>
    </row>
    <row r="1824" spans="1:1" x14ac:dyDescent="0.2">
      <c r="A1824"/>
    </row>
    <row r="1825" spans="1:1" x14ac:dyDescent="0.2">
      <c r="A1825"/>
    </row>
    <row r="1826" spans="1:1" x14ac:dyDescent="0.2">
      <c r="A1826"/>
    </row>
    <row r="1827" spans="1:1" x14ac:dyDescent="0.2">
      <c r="A1827"/>
    </row>
    <row r="1828" spans="1:1" x14ac:dyDescent="0.2">
      <c r="A1828"/>
    </row>
    <row r="1829" spans="1:1" x14ac:dyDescent="0.2">
      <c r="A1829"/>
    </row>
    <row r="1830" spans="1:1" x14ac:dyDescent="0.2">
      <c r="A1830"/>
    </row>
    <row r="1831" spans="1:1" x14ac:dyDescent="0.2">
      <c r="A1831"/>
    </row>
    <row r="1832" spans="1:1" x14ac:dyDescent="0.2">
      <c r="A1832"/>
    </row>
    <row r="1833" spans="1:1" x14ac:dyDescent="0.2">
      <c r="A1833"/>
    </row>
    <row r="1834" spans="1:1" x14ac:dyDescent="0.2">
      <c r="A1834"/>
    </row>
    <row r="1835" spans="1:1" x14ac:dyDescent="0.2">
      <c r="A1835"/>
    </row>
    <row r="1836" spans="1:1" x14ac:dyDescent="0.2">
      <c r="A1836"/>
    </row>
    <row r="1837" spans="1:1" x14ac:dyDescent="0.2">
      <c r="A1837"/>
    </row>
    <row r="1838" spans="1:1" x14ac:dyDescent="0.2">
      <c r="A1838"/>
    </row>
    <row r="1839" spans="1:1" x14ac:dyDescent="0.2">
      <c r="A1839"/>
    </row>
    <row r="1840" spans="1:1" x14ac:dyDescent="0.2">
      <c r="A1840"/>
    </row>
    <row r="1841" spans="1:1" x14ac:dyDescent="0.2">
      <c r="A1841"/>
    </row>
    <row r="1842" spans="1:1" x14ac:dyDescent="0.2">
      <c r="A1842"/>
    </row>
    <row r="1843" spans="1:1" x14ac:dyDescent="0.2">
      <c r="A1843"/>
    </row>
    <row r="1844" spans="1:1" x14ac:dyDescent="0.2">
      <c r="A1844"/>
    </row>
    <row r="1845" spans="1:1" x14ac:dyDescent="0.2">
      <c r="A1845"/>
    </row>
    <row r="1846" spans="1:1" x14ac:dyDescent="0.2">
      <c r="A1846"/>
    </row>
    <row r="1847" spans="1:1" x14ac:dyDescent="0.2">
      <c r="A1847"/>
    </row>
    <row r="1848" spans="1:1" x14ac:dyDescent="0.2">
      <c r="A1848"/>
    </row>
    <row r="1849" spans="1:1" x14ac:dyDescent="0.2">
      <c r="A1849"/>
    </row>
    <row r="1850" spans="1:1" x14ac:dyDescent="0.2">
      <c r="A1850"/>
    </row>
    <row r="1851" spans="1:1" x14ac:dyDescent="0.2">
      <c r="A1851"/>
    </row>
    <row r="1852" spans="1:1" x14ac:dyDescent="0.2">
      <c r="A1852"/>
    </row>
    <row r="1853" spans="1:1" x14ac:dyDescent="0.2">
      <c r="A1853"/>
    </row>
    <row r="1854" spans="1:1" x14ac:dyDescent="0.2">
      <c r="A1854"/>
    </row>
    <row r="1855" spans="1:1" x14ac:dyDescent="0.2">
      <c r="A1855"/>
    </row>
    <row r="1856" spans="1:1" x14ac:dyDescent="0.2">
      <c r="A1856"/>
    </row>
    <row r="1857" spans="1:1" x14ac:dyDescent="0.2">
      <c r="A1857"/>
    </row>
    <row r="1858" spans="1:1" x14ac:dyDescent="0.2">
      <c r="A1858"/>
    </row>
    <row r="1859" spans="1:1" x14ac:dyDescent="0.2">
      <c r="A1859"/>
    </row>
    <row r="1860" spans="1:1" x14ac:dyDescent="0.2">
      <c r="A1860"/>
    </row>
    <row r="1861" spans="1:1" x14ac:dyDescent="0.2">
      <c r="A1861"/>
    </row>
    <row r="1862" spans="1:1" x14ac:dyDescent="0.2">
      <c r="A1862"/>
    </row>
    <row r="1863" spans="1:1" x14ac:dyDescent="0.2">
      <c r="A1863"/>
    </row>
    <row r="1864" spans="1:1" x14ac:dyDescent="0.2">
      <c r="A1864"/>
    </row>
    <row r="1865" spans="1:1" x14ac:dyDescent="0.2">
      <c r="A1865"/>
    </row>
    <row r="1866" spans="1:1" x14ac:dyDescent="0.2">
      <c r="A1866"/>
    </row>
    <row r="1867" spans="1:1" x14ac:dyDescent="0.2">
      <c r="A1867"/>
    </row>
    <row r="1868" spans="1:1" x14ac:dyDescent="0.2">
      <c r="A1868"/>
    </row>
    <row r="1869" spans="1:1" x14ac:dyDescent="0.2">
      <c r="A1869"/>
    </row>
    <row r="1870" spans="1:1" x14ac:dyDescent="0.2">
      <c r="A1870"/>
    </row>
    <row r="1871" spans="1:1" x14ac:dyDescent="0.2">
      <c r="A1871"/>
    </row>
    <row r="1872" spans="1:1" x14ac:dyDescent="0.2">
      <c r="A1872"/>
    </row>
    <row r="1873" spans="1:1" x14ac:dyDescent="0.2">
      <c r="A1873"/>
    </row>
    <row r="1874" spans="1:1" x14ac:dyDescent="0.2">
      <c r="A1874"/>
    </row>
    <row r="1875" spans="1:1" x14ac:dyDescent="0.2">
      <c r="A1875"/>
    </row>
    <row r="1876" spans="1:1" x14ac:dyDescent="0.2">
      <c r="A1876"/>
    </row>
    <row r="1877" spans="1:1" x14ac:dyDescent="0.2">
      <c r="A1877"/>
    </row>
    <row r="1878" spans="1:1" x14ac:dyDescent="0.2">
      <c r="A1878"/>
    </row>
    <row r="1879" spans="1:1" x14ac:dyDescent="0.2">
      <c r="A1879"/>
    </row>
    <row r="1880" spans="1:1" x14ac:dyDescent="0.2">
      <c r="A1880"/>
    </row>
    <row r="1881" spans="1:1" x14ac:dyDescent="0.2">
      <c r="A1881"/>
    </row>
    <row r="1882" spans="1:1" x14ac:dyDescent="0.2">
      <c r="A1882"/>
    </row>
    <row r="1883" spans="1:1" x14ac:dyDescent="0.2">
      <c r="A1883"/>
    </row>
    <row r="1884" spans="1:1" x14ac:dyDescent="0.2">
      <c r="A1884"/>
    </row>
    <row r="1885" spans="1:1" x14ac:dyDescent="0.2">
      <c r="A1885"/>
    </row>
    <row r="1886" spans="1:1" x14ac:dyDescent="0.2">
      <c r="A1886"/>
    </row>
    <row r="1887" spans="1:1" x14ac:dyDescent="0.2">
      <c r="A1887"/>
    </row>
    <row r="1888" spans="1:1" x14ac:dyDescent="0.2">
      <c r="A1888"/>
    </row>
    <row r="1889" spans="1:1" x14ac:dyDescent="0.2">
      <c r="A1889"/>
    </row>
    <row r="1890" spans="1:1" x14ac:dyDescent="0.2">
      <c r="A1890"/>
    </row>
    <row r="1891" spans="1:1" x14ac:dyDescent="0.2">
      <c r="A1891"/>
    </row>
    <row r="1892" spans="1:1" x14ac:dyDescent="0.2">
      <c r="A1892"/>
    </row>
    <row r="1893" spans="1:1" x14ac:dyDescent="0.2">
      <c r="A1893"/>
    </row>
    <row r="1894" spans="1:1" x14ac:dyDescent="0.2">
      <c r="A1894"/>
    </row>
    <row r="1895" spans="1:1" x14ac:dyDescent="0.2">
      <c r="A1895"/>
    </row>
    <row r="1896" spans="1:1" x14ac:dyDescent="0.2">
      <c r="A1896"/>
    </row>
    <row r="1897" spans="1:1" x14ac:dyDescent="0.2">
      <c r="A1897"/>
    </row>
    <row r="1898" spans="1:1" x14ac:dyDescent="0.2">
      <c r="A1898"/>
    </row>
    <row r="1899" spans="1:1" x14ac:dyDescent="0.2">
      <c r="A1899"/>
    </row>
    <row r="1900" spans="1:1" x14ac:dyDescent="0.2">
      <c r="A1900"/>
    </row>
    <row r="1901" spans="1:1" x14ac:dyDescent="0.2">
      <c r="A1901"/>
    </row>
    <row r="1902" spans="1:1" x14ac:dyDescent="0.2">
      <c r="A1902"/>
    </row>
    <row r="1903" spans="1:1" x14ac:dyDescent="0.2">
      <c r="A1903"/>
    </row>
    <row r="1904" spans="1:1" x14ac:dyDescent="0.2">
      <c r="A1904"/>
    </row>
    <row r="1905" spans="1:1" x14ac:dyDescent="0.2">
      <c r="A1905"/>
    </row>
    <row r="1906" spans="1:1" x14ac:dyDescent="0.2">
      <c r="A1906"/>
    </row>
    <row r="1907" spans="1:1" x14ac:dyDescent="0.2">
      <c r="A1907"/>
    </row>
    <row r="1908" spans="1:1" x14ac:dyDescent="0.2">
      <c r="A1908"/>
    </row>
    <row r="1909" spans="1:1" x14ac:dyDescent="0.2">
      <c r="A1909"/>
    </row>
    <row r="1910" spans="1:1" x14ac:dyDescent="0.2">
      <c r="A1910"/>
    </row>
    <row r="1911" spans="1:1" x14ac:dyDescent="0.2">
      <c r="A1911"/>
    </row>
    <row r="1912" spans="1:1" x14ac:dyDescent="0.2">
      <c r="A1912"/>
    </row>
    <row r="1913" spans="1:1" x14ac:dyDescent="0.2">
      <c r="A1913"/>
    </row>
    <row r="1914" spans="1:1" x14ac:dyDescent="0.2">
      <c r="A1914"/>
    </row>
    <row r="1915" spans="1:1" x14ac:dyDescent="0.2">
      <c r="A1915"/>
    </row>
    <row r="1916" spans="1:1" x14ac:dyDescent="0.2">
      <c r="A1916"/>
    </row>
    <row r="1917" spans="1:1" x14ac:dyDescent="0.2">
      <c r="A1917"/>
    </row>
    <row r="1918" spans="1:1" x14ac:dyDescent="0.2">
      <c r="A1918"/>
    </row>
    <row r="1919" spans="1:1" x14ac:dyDescent="0.2">
      <c r="A1919"/>
    </row>
    <row r="1920" spans="1:1" x14ac:dyDescent="0.2">
      <c r="A1920"/>
    </row>
    <row r="1921" spans="1:1" x14ac:dyDescent="0.2">
      <c r="A1921"/>
    </row>
    <row r="1922" spans="1:1" x14ac:dyDescent="0.2">
      <c r="A1922"/>
    </row>
    <row r="1923" spans="1:1" x14ac:dyDescent="0.2">
      <c r="A1923"/>
    </row>
    <row r="1924" spans="1:1" x14ac:dyDescent="0.2">
      <c r="A1924"/>
    </row>
    <row r="1925" spans="1:1" x14ac:dyDescent="0.2">
      <c r="A1925"/>
    </row>
    <row r="1926" spans="1:1" x14ac:dyDescent="0.2">
      <c r="A1926"/>
    </row>
    <row r="1927" spans="1:1" x14ac:dyDescent="0.2">
      <c r="A1927"/>
    </row>
    <row r="1928" spans="1:1" x14ac:dyDescent="0.2">
      <c r="A1928"/>
    </row>
    <row r="1929" spans="1:1" x14ac:dyDescent="0.2">
      <c r="A1929"/>
    </row>
    <row r="1930" spans="1:1" x14ac:dyDescent="0.2">
      <c r="A1930"/>
    </row>
    <row r="1931" spans="1:1" x14ac:dyDescent="0.2">
      <c r="A1931"/>
    </row>
    <row r="1932" spans="1:1" x14ac:dyDescent="0.2">
      <c r="A1932"/>
    </row>
    <row r="1933" spans="1:1" x14ac:dyDescent="0.2">
      <c r="A1933"/>
    </row>
    <row r="1934" spans="1:1" x14ac:dyDescent="0.2">
      <c r="A1934"/>
    </row>
    <row r="1935" spans="1:1" x14ac:dyDescent="0.2">
      <c r="A1935"/>
    </row>
    <row r="1936" spans="1:1" x14ac:dyDescent="0.2">
      <c r="A1936"/>
    </row>
    <row r="1937" spans="1:1" x14ac:dyDescent="0.2">
      <c r="A1937"/>
    </row>
    <row r="1938" spans="1:1" x14ac:dyDescent="0.2">
      <c r="A1938"/>
    </row>
    <row r="1939" spans="1:1" x14ac:dyDescent="0.2">
      <c r="A1939"/>
    </row>
    <row r="1940" spans="1:1" x14ac:dyDescent="0.2">
      <c r="A1940"/>
    </row>
    <row r="1941" spans="1:1" x14ac:dyDescent="0.2">
      <c r="A1941"/>
    </row>
    <row r="1942" spans="1:1" x14ac:dyDescent="0.2">
      <c r="A1942"/>
    </row>
    <row r="1943" spans="1:1" x14ac:dyDescent="0.2">
      <c r="A1943"/>
    </row>
    <row r="1944" spans="1:1" x14ac:dyDescent="0.2">
      <c r="A1944"/>
    </row>
    <row r="1945" spans="1:1" x14ac:dyDescent="0.2">
      <c r="A1945"/>
    </row>
    <row r="1946" spans="1:1" x14ac:dyDescent="0.2">
      <c r="A1946"/>
    </row>
    <row r="1947" spans="1:1" x14ac:dyDescent="0.2">
      <c r="A1947"/>
    </row>
    <row r="1948" spans="1:1" x14ac:dyDescent="0.2">
      <c r="A1948"/>
    </row>
    <row r="1949" spans="1:1" x14ac:dyDescent="0.2">
      <c r="A1949"/>
    </row>
    <row r="1950" spans="1:1" x14ac:dyDescent="0.2">
      <c r="A1950"/>
    </row>
    <row r="1951" spans="1:1" x14ac:dyDescent="0.2">
      <c r="A1951"/>
    </row>
    <row r="1952" spans="1:1" x14ac:dyDescent="0.2">
      <c r="A1952"/>
    </row>
    <row r="1953" spans="1:1" x14ac:dyDescent="0.2">
      <c r="A1953"/>
    </row>
    <row r="1954" spans="1:1" x14ac:dyDescent="0.2">
      <c r="A1954"/>
    </row>
    <row r="1955" spans="1:1" x14ac:dyDescent="0.2">
      <c r="A1955"/>
    </row>
    <row r="1956" spans="1:1" x14ac:dyDescent="0.2">
      <c r="A1956"/>
    </row>
    <row r="1957" spans="1:1" x14ac:dyDescent="0.2">
      <c r="A1957"/>
    </row>
    <row r="1958" spans="1:1" x14ac:dyDescent="0.2">
      <c r="A1958"/>
    </row>
    <row r="1959" spans="1:1" x14ac:dyDescent="0.2">
      <c r="A1959"/>
    </row>
    <row r="1960" spans="1:1" x14ac:dyDescent="0.2">
      <c r="A1960"/>
    </row>
    <row r="1961" spans="1:1" x14ac:dyDescent="0.2">
      <c r="A1961"/>
    </row>
    <row r="1962" spans="1:1" x14ac:dyDescent="0.2">
      <c r="A1962"/>
    </row>
    <row r="1963" spans="1:1" x14ac:dyDescent="0.2">
      <c r="A1963"/>
    </row>
    <row r="1964" spans="1:1" x14ac:dyDescent="0.2">
      <c r="A1964"/>
    </row>
    <row r="1965" spans="1:1" x14ac:dyDescent="0.2">
      <c r="A1965"/>
    </row>
    <row r="1966" spans="1:1" x14ac:dyDescent="0.2">
      <c r="A1966"/>
    </row>
    <row r="1967" spans="1:1" x14ac:dyDescent="0.2">
      <c r="A1967"/>
    </row>
    <row r="1968" spans="1:1" x14ac:dyDescent="0.2">
      <c r="A1968"/>
    </row>
    <row r="1969" spans="1:1" x14ac:dyDescent="0.2">
      <c r="A1969"/>
    </row>
    <row r="1970" spans="1:1" x14ac:dyDescent="0.2">
      <c r="A1970"/>
    </row>
    <row r="1971" spans="1:1" x14ac:dyDescent="0.2">
      <c r="A1971"/>
    </row>
    <row r="1972" spans="1:1" x14ac:dyDescent="0.2">
      <c r="A1972"/>
    </row>
    <row r="1973" spans="1:1" x14ac:dyDescent="0.2">
      <c r="A1973"/>
    </row>
    <row r="1974" spans="1:1" x14ac:dyDescent="0.2">
      <c r="A1974"/>
    </row>
    <row r="1975" spans="1:1" x14ac:dyDescent="0.2">
      <c r="A1975"/>
    </row>
    <row r="1976" spans="1:1" x14ac:dyDescent="0.2">
      <c r="A1976"/>
    </row>
    <row r="1977" spans="1:1" x14ac:dyDescent="0.2">
      <c r="A1977"/>
    </row>
    <row r="1978" spans="1:1" x14ac:dyDescent="0.2">
      <c r="A1978"/>
    </row>
    <row r="1979" spans="1:1" x14ac:dyDescent="0.2">
      <c r="A1979"/>
    </row>
    <row r="1980" spans="1:1" x14ac:dyDescent="0.2">
      <c r="A1980"/>
    </row>
    <row r="1981" spans="1:1" x14ac:dyDescent="0.2">
      <c r="A1981"/>
    </row>
    <row r="1982" spans="1:1" x14ac:dyDescent="0.2">
      <c r="A1982"/>
    </row>
    <row r="1983" spans="1:1" x14ac:dyDescent="0.2">
      <c r="A1983"/>
    </row>
    <row r="1984" spans="1:1" x14ac:dyDescent="0.2">
      <c r="A1984"/>
    </row>
    <row r="1985" spans="1:1" x14ac:dyDescent="0.2">
      <c r="A1985"/>
    </row>
    <row r="1986" spans="1:1" x14ac:dyDescent="0.2">
      <c r="A1986"/>
    </row>
    <row r="1987" spans="1:1" x14ac:dyDescent="0.2">
      <c r="A1987"/>
    </row>
    <row r="1988" spans="1:1" x14ac:dyDescent="0.2">
      <c r="A1988"/>
    </row>
    <row r="1989" spans="1:1" x14ac:dyDescent="0.2">
      <c r="A1989"/>
    </row>
    <row r="1990" spans="1:1" x14ac:dyDescent="0.2">
      <c r="A1990"/>
    </row>
    <row r="1991" spans="1:1" x14ac:dyDescent="0.2">
      <c r="A1991"/>
    </row>
    <row r="1992" spans="1:1" x14ac:dyDescent="0.2">
      <c r="A1992"/>
    </row>
    <row r="1993" spans="1:1" x14ac:dyDescent="0.2">
      <c r="A1993"/>
    </row>
    <row r="1994" spans="1:1" x14ac:dyDescent="0.2">
      <c r="A1994"/>
    </row>
    <row r="1995" spans="1:1" x14ac:dyDescent="0.2">
      <c r="A1995"/>
    </row>
    <row r="1996" spans="1:1" x14ac:dyDescent="0.2">
      <c r="A1996"/>
    </row>
    <row r="1997" spans="1:1" x14ac:dyDescent="0.2">
      <c r="A1997"/>
    </row>
    <row r="1998" spans="1:1" x14ac:dyDescent="0.2">
      <c r="A1998"/>
    </row>
    <row r="1999" spans="1:1" x14ac:dyDescent="0.2">
      <c r="A1999"/>
    </row>
    <row r="2000" spans="1:1" x14ac:dyDescent="0.2">
      <c r="A2000"/>
    </row>
    <row r="2001" spans="1:1" x14ac:dyDescent="0.2">
      <c r="A2001"/>
    </row>
    <row r="2002" spans="1:1" x14ac:dyDescent="0.2">
      <c r="A2002"/>
    </row>
    <row r="2003" spans="1:1" x14ac:dyDescent="0.2">
      <c r="A2003"/>
    </row>
    <row r="2004" spans="1:1" x14ac:dyDescent="0.2">
      <c r="A2004"/>
    </row>
    <row r="2005" spans="1:1" x14ac:dyDescent="0.2">
      <c r="A2005"/>
    </row>
    <row r="2006" spans="1:1" x14ac:dyDescent="0.2">
      <c r="A2006"/>
    </row>
    <row r="2007" spans="1:1" x14ac:dyDescent="0.2">
      <c r="A2007"/>
    </row>
    <row r="2008" spans="1:1" x14ac:dyDescent="0.2">
      <c r="A2008"/>
    </row>
    <row r="2009" spans="1:1" x14ac:dyDescent="0.2">
      <c r="A2009"/>
    </row>
    <row r="2010" spans="1:1" x14ac:dyDescent="0.2">
      <c r="A2010"/>
    </row>
    <row r="2011" spans="1:1" x14ac:dyDescent="0.2">
      <c r="A2011"/>
    </row>
    <row r="2012" spans="1:1" x14ac:dyDescent="0.2">
      <c r="A2012"/>
    </row>
    <row r="2013" spans="1:1" x14ac:dyDescent="0.2">
      <c r="A2013"/>
    </row>
    <row r="2014" spans="1:1" x14ac:dyDescent="0.2">
      <c r="A2014"/>
    </row>
    <row r="2015" spans="1:1" x14ac:dyDescent="0.2">
      <c r="A2015"/>
    </row>
    <row r="2016" spans="1:1" x14ac:dyDescent="0.2">
      <c r="A2016"/>
    </row>
    <row r="2017" spans="1:1" x14ac:dyDescent="0.2">
      <c r="A2017"/>
    </row>
    <row r="2018" spans="1:1" x14ac:dyDescent="0.2">
      <c r="A2018"/>
    </row>
    <row r="2019" spans="1:1" x14ac:dyDescent="0.2">
      <c r="A2019"/>
    </row>
    <row r="2020" spans="1:1" x14ac:dyDescent="0.2">
      <c r="A2020"/>
    </row>
    <row r="2021" spans="1:1" x14ac:dyDescent="0.2">
      <c r="A2021"/>
    </row>
    <row r="2022" spans="1:1" x14ac:dyDescent="0.2">
      <c r="A2022"/>
    </row>
    <row r="2023" spans="1:1" x14ac:dyDescent="0.2">
      <c r="A2023"/>
    </row>
    <row r="2024" spans="1:1" x14ac:dyDescent="0.2">
      <c r="A2024"/>
    </row>
    <row r="2025" spans="1:1" x14ac:dyDescent="0.2">
      <c r="A2025"/>
    </row>
    <row r="2026" spans="1:1" x14ac:dyDescent="0.2">
      <c r="A2026"/>
    </row>
    <row r="2027" spans="1:1" x14ac:dyDescent="0.2">
      <c r="A2027"/>
    </row>
    <row r="2028" spans="1:1" x14ac:dyDescent="0.2">
      <c r="A2028"/>
    </row>
    <row r="2029" spans="1:1" x14ac:dyDescent="0.2">
      <c r="A2029"/>
    </row>
    <row r="2030" spans="1:1" x14ac:dyDescent="0.2">
      <c r="A2030"/>
    </row>
    <row r="2031" spans="1:1" x14ac:dyDescent="0.2">
      <c r="A2031"/>
    </row>
    <row r="2032" spans="1:1" x14ac:dyDescent="0.2">
      <c r="A2032"/>
    </row>
    <row r="2033" spans="1:1" x14ac:dyDescent="0.2">
      <c r="A2033"/>
    </row>
    <row r="2034" spans="1:1" x14ac:dyDescent="0.2">
      <c r="A2034"/>
    </row>
    <row r="2035" spans="1:1" x14ac:dyDescent="0.2">
      <c r="A2035"/>
    </row>
    <row r="2036" spans="1:1" x14ac:dyDescent="0.2">
      <c r="A2036"/>
    </row>
    <row r="2037" spans="1:1" x14ac:dyDescent="0.2">
      <c r="A2037"/>
    </row>
    <row r="2038" spans="1:1" x14ac:dyDescent="0.2">
      <c r="A2038"/>
    </row>
    <row r="2039" spans="1:1" x14ac:dyDescent="0.2">
      <c r="A2039"/>
    </row>
    <row r="2040" spans="1:1" x14ac:dyDescent="0.2">
      <c r="A2040"/>
    </row>
    <row r="2041" spans="1:1" x14ac:dyDescent="0.2">
      <c r="A2041"/>
    </row>
    <row r="2042" spans="1:1" x14ac:dyDescent="0.2">
      <c r="A2042"/>
    </row>
    <row r="2043" spans="1:1" x14ac:dyDescent="0.2">
      <c r="A2043"/>
    </row>
    <row r="2044" spans="1:1" x14ac:dyDescent="0.2">
      <c r="A2044"/>
    </row>
    <row r="2045" spans="1:1" x14ac:dyDescent="0.2">
      <c r="A2045"/>
    </row>
    <row r="2046" spans="1:1" x14ac:dyDescent="0.2">
      <c r="A2046"/>
    </row>
    <row r="2047" spans="1:1" x14ac:dyDescent="0.2">
      <c r="A2047"/>
    </row>
    <row r="2048" spans="1:1" x14ac:dyDescent="0.2">
      <c r="A2048"/>
    </row>
    <row r="2049" spans="1:1" x14ac:dyDescent="0.2">
      <c r="A2049"/>
    </row>
    <row r="2050" spans="1:1" x14ac:dyDescent="0.2">
      <c r="A2050"/>
    </row>
    <row r="2051" spans="1:1" x14ac:dyDescent="0.2">
      <c r="A2051"/>
    </row>
    <row r="2052" spans="1:1" x14ac:dyDescent="0.2">
      <c r="A2052"/>
    </row>
    <row r="2053" spans="1:1" x14ac:dyDescent="0.2">
      <c r="A2053"/>
    </row>
    <row r="2054" spans="1:1" x14ac:dyDescent="0.2">
      <c r="A2054"/>
    </row>
    <row r="2055" spans="1:1" x14ac:dyDescent="0.2">
      <c r="A2055"/>
    </row>
    <row r="2056" spans="1:1" x14ac:dyDescent="0.2">
      <c r="A2056"/>
    </row>
    <row r="2057" spans="1:1" x14ac:dyDescent="0.2">
      <c r="A2057"/>
    </row>
    <row r="2058" spans="1:1" x14ac:dyDescent="0.2">
      <c r="A2058"/>
    </row>
    <row r="2059" spans="1:1" x14ac:dyDescent="0.2">
      <c r="A2059"/>
    </row>
    <row r="2060" spans="1:1" x14ac:dyDescent="0.2">
      <c r="A2060"/>
    </row>
    <row r="2061" spans="1:1" x14ac:dyDescent="0.2">
      <c r="A2061"/>
    </row>
    <row r="2062" spans="1:1" x14ac:dyDescent="0.2">
      <c r="A2062"/>
    </row>
    <row r="2063" spans="1:1" x14ac:dyDescent="0.2">
      <c r="A2063"/>
    </row>
    <row r="2064" spans="1:1" x14ac:dyDescent="0.2">
      <c r="A2064"/>
    </row>
    <row r="2065" spans="1:1" x14ac:dyDescent="0.2">
      <c r="A2065"/>
    </row>
    <row r="2066" spans="1:1" x14ac:dyDescent="0.2">
      <c r="A2066"/>
    </row>
    <row r="2067" spans="1:1" x14ac:dyDescent="0.2">
      <c r="A2067"/>
    </row>
    <row r="2068" spans="1:1" x14ac:dyDescent="0.2">
      <c r="A2068"/>
    </row>
    <row r="2069" spans="1:1" x14ac:dyDescent="0.2">
      <c r="A2069"/>
    </row>
    <row r="2070" spans="1:1" x14ac:dyDescent="0.2">
      <c r="A2070"/>
    </row>
    <row r="2071" spans="1:1" x14ac:dyDescent="0.2">
      <c r="A2071"/>
    </row>
    <row r="2072" spans="1:1" x14ac:dyDescent="0.2">
      <c r="A2072"/>
    </row>
    <row r="2073" spans="1:1" x14ac:dyDescent="0.2">
      <c r="A2073"/>
    </row>
    <row r="2074" spans="1:1" x14ac:dyDescent="0.2">
      <c r="A2074"/>
    </row>
    <row r="2075" spans="1:1" x14ac:dyDescent="0.2">
      <c r="A2075"/>
    </row>
    <row r="2076" spans="1:1" x14ac:dyDescent="0.2">
      <c r="A2076"/>
    </row>
    <row r="2077" spans="1:1" x14ac:dyDescent="0.2">
      <c r="A2077"/>
    </row>
    <row r="2078" spans="1:1" x14ac:dyDescent="0.2">
      <c r="A2078"/>
    </row>
    <row r="2079" spans="1:1" x14ac:dyDescent="0.2">
      <c r="A2079"/>
    </row>
    <row r="2080" spans="1:1" x14ac:dyDescent="0.2">
      <c r="A2080"/>
    </row>
    <row r="2081" spans="1:1" x14ac:dyDescent="0.2">
      <c r="A2081"/>
    </row>
    <row r="2082" spans="1:1" x14ac:dyDescent="0.2">
      <c r="A2082"/>
    </row>
    <row r="2083" spans="1:1" x14ac:dyDescent="0.2">
      <c r="A2083"/>
    </row>
    <row r="2084" spans="1:1" x14ac:dyDescent="0.2">
      <c r="A2084"/>
    </row>
    <row r="2085" spans="1:1" x14ac:dyDescent="0.2">
      <c r="A2085"/>
    </row>
    <row r="2086" spans="1:1" x14ac:dyDescent="0.2">
      <c r="A2086"/>
    </row>
    <row r="2087" spans="1:1" x14ac:dyDescent="0.2">
      <c r="A2087"/>
    </row>
    <row r="2088" spans="1:1" x14ac:dyDescent="0.2">
      <c r="A2088"/>
    </row>
    <row r="2089" spans="1:1" x14ac:dyDescent="0.2">
      <c r="A2089"/>
    </row>
    <row r="2090" spans="1:1" x14ac:dyDescent="0.2">
      <c r="A2090"/>
    </row>
    <row r="2091" spans="1:1" x14ac:dyDescent="0.2">
      <c r="A2091"/>
    </row>
    <row r="2092" spans="1:1" x14ac:dyDescent="0.2">
      <c r="A2092"/>
    </row>
    <row r="2093" spans="1:1" x14ac:dyDescent="0.2">
      <c r="A2093"/>
    </row>
    <row r="2094" spans="1:1" x14ac:dyDescent="0.2">
      <c r="A2094"/>
    </row>
    <row r="2095" spans="1:1" x14ac:dyDescent="0.2">
      <c r="A2095"/>
    </row>
    <row r="2096" spans="1:1" x14ac:dyDescent="0.2">
      <c r="A2096"/>
    </row>
    <row r="2097" spans="1:1" x14ac:dyDescent="0.2">
      <c r="A2097"/>
    </row>
    <row r="2098" spans="1:1" x14ac:dyDescent="0.2">
      <c r="A2098"/>
    </row>
    <row r="2099" spans="1:1" x14ac:dyDescent="0.2">
      <c r="A2099"/>
    </row>
    <row r="2100" spans="1:1" x14ac:dyDescent="0.2">
      <c r="A2100"/>
    </row>
    <row r="2101" spans="1:1" x14ac:dyDescent="0.2">
      <c r="A2101"/>
    </row>
    <row r="2102" spans="1:1" x14ac:dyDescent="0.2">
      <c r="A2102"/>
    </row>
    <row r="2103" spans="1:1" x14ac:dyDescent="0.2">
      <c r="A2103"/>
    </row>
    <row r="2104" spans="1:1" x14ac:dyDescent="0.2">
      <c r="A2104"/>
    </row>
    <row r="2105" spans="1:1" x14ac:dyDescent="0.2">
      <c r="A2105"/>
    </row>
    <row r="2106" spans="1:1" x14ac:dyDescent="0.2">
      <c r="A2106"/>
    </row>
    <row r="2107" spans="1:1" x14ac:dyDescent="0.2">
      <c r="A2107"/>
    </row>
    <row r="2108" spans="1:1" x14ac:dyDescent="0.2">
      <c r="A2108"/>
    </row>
    <row r="2109" spans="1:1" x14ac:dyDescent="0.2">
      <c r="A2109"/>
    </row>
    <row r="2110" spans="1:1" x14ac:dyDescent="0.2">
      <c r="A2110"/>
    </row>
    <row r="2111" spans="1:1" x14ac:dyDescent="0.2">
      <c r="A2111"/>
    </row>
    <row r="2112" spans="1:1" x14ac:dyDescent="0.2">
      <c r="A2112"/>
    </row>
    <row r="2113" spans="1:1" x14ac:dyDescent="0.2">
      <c r="A2113"/>
    </row>
    <row r="2114" spans="1:1" x14ac:dyDescent="0.2">
      <c r="A2114"/>
    </row>
    <row r="2115" spans="1:1" x14ac:dyDescent="0.2">
      <c r="A2115"/>
    </row>
    <row r="2116" spans="1:1" x14ac:dyDescent="0.2">
      <c r="A2116"/>
    </row>
    <row r="2117" spans="1:1" x14ac:dyDescent="0.2">
      <c r="A2117"/>
    </row>
    <row r="2118" spans="1:1" x14ac:dyDescent="0.2">
      <c r="A2118"/>
    </row>
    <row r="2119" spans="1:1" x14ac:dyDescent="0.2">
      <c r="A2119"/>
    </row>
    <row r="2120" spans="1:1" x14ac:dyDescent="0.2">
      <c r="A2120"/>
    </row>
    <row r="2121" spans="1:1" x14ac:dyDescent="0.2">
      <c r="A2121"/>
    </row>
    <row r="2122" spans="1:1" x14ac:dyDescent="0.2">
      <c r="A2122"/>
    </row>
    <row r="2123" spans="1:1" x14ac:dyDescent="0.2">
      <c r="A2123"/>
    </row>
    <row r="2124" spans="1:1" x14ac:dyDescent="0.2">
      <c r="A2124"/>
    </row>
    <row r="2125" spans="1:1" x14ac:dyDescent="0.2">
      <c r="A2125"/>
    </row>
    <row r="2126" spans="1:1" x14ac:dyDescent="0.2">
      <c r="A2126"/>
    </row>
    <row r="2127" spans="1:1" x14ac:dyDescent="0.2">
      <c r="A2127"/>
    </row>
    <row r="2128" spans="1:1" x14ac:dyDescent="0.2">
      <c r="A2128"/>
    </row>
    <row r="2129" spans="1:1" x14ac:dyDescent="0.2">
      <c r="A2129"/>
    </row>
    <row r="2130" spans="1:1" x14ac:dyDescent="0.2">
      <c r="A2130"/>
    </row>
    <row r="2131" spans="1:1" x14ac:dyDescent="0.2">
      <c r="A2131"/>
    </row>
    <row r="2132" spans="1:1" x14ac:dyDescent="0.2">
      <c r="A2132"/>
    </row>
    <row r="2133" spans="1:1" x14ac:dyDescent="0.2">
      <c r="A2133"/>
    </row>
    <row r="2134" spans="1:1" x14ac:dyDescent="0.2">
      <c r="A2134"/>
    </row>
    <row r="2135" spans="1:1" x14ac:dyDescent="0.2">
      <c r="A2135"/>
    </row>
    <row r="2136" spans="1:1" x14ac:dyDescent="0.2">
      <c r="A2136"/>
    </row>
    <row r="2137" spans="1:1" x14ac:dyDescent="0.2">
      <c r="A2137"/>
    </row>
    <row r="2138" spans="1:1" x14ac:dyDescent="0.2">
      <c r="A2138"/>
    </row>
    <row r="2139" spans="1:1" x14ac:dyDescent="0.2">
      <c r="A2139"/>
    </row>
    <row r="2140" spans="1:1" x14ac:dyDescent="0.2">
      <c r="A2140"/>
    </row>
    <row r="2141" spans="1:1" x14ac:dyDescent="0.2">
      <c r="A2141"/>
    </row>
    <row r="2142" spans="1:1" x14ac:dyDescent="0.2">
      <c r="A2142"/>
    </row>
    <row r="2143" spans="1:1" x14ac:dyDescent="0.2">
      <c r="A2143"/>
    </row>
    <row r="2144" spans="1:1" x14ac:dyDescent="0.2">
      <c r="A2144"/>
    </row>
    <row r="2145" spans="1:1" x14ac:dyDescent="0.2">
      <c r="A2145"/>
    </row>
    <row r="2146" spans="1:1" x14ac:dyDescent="0.2">
      <c r="A2146"/>
    </row>
    <row r="2147" spans="1:1" x14ac:dyDescent="0.2">
      <c r="A2147"/>
    </row>
    <row r="2148" spans="1:1" x14ac:dyDescent="0.2">
      <c r="A2148"/>
    </row>
    <row r="2149" spans="1:1" x14ac:dyDescent="0.2">
      <c r="A2149"/>
    </row>
    <row r="2150" spans="1:1" x14ac:dyDescent="0.2">
      <c r="A2150"/>
    </row>
    <row r="2151" spans="1:1" x14ac:dyDescent="0.2">
      <c r="A2151"/>
    </row>
    <row r="2152" spans="1:1" x14ac:dyDescent="0.2">
      <c r="A2152"/>
    </row>
    <row r="2153" spans="1:1" x14ac:dyDescent="0.2">
      <c r="A2153"/>
    </row>
    <row r="2154" spans="1:1" x14ac:dyDescent="0.2">
      <c r="A2154"/>
    </row>
    <row r="2155" spans="1:1" x14ac:dyDescent="0.2">
      <c r="A2155"/>
    </row>
    <row r="2156" spans="1:1" x14ac:dyDescent="0.2">
      <c r="A2156"/>
    </row>
    <row r="2157" spans="1:1" x14ac:dyDescent="0.2">
      <c r="A2157"/>
    </row>
    <row r="2158" spans="1:1" x14ac:dyDescent="0.2">
      <c r="A2158"/>
    </row>
    <row r="2159" spans="1:1" x14ac:dyDescent="0.2">
      <c r="A2159"/>
    </row>
    <row r="2160" spans="1:1" x14ac:dyDescent="0.2">
      <c r="A2160"/>
    </row>
    <row r="2161" spans="1:1" x14ac:dyDescent="0.2">
      <c r="A2161"/>
    </row>
    <row r="2162" spans="1:1" x14ac:dyDescent="0.2">
      <c r="A2162"/>
    </row>
    <row r="2163" spans="1:1" x14ac:dyDescent="0.2">
      <c r="A2163"/>
    </row>
    <row r="2164" spans="1:1" x14ac:dyDescent="0.2">
      <c r="A2164"/>
    </row>
    <row r="2165" spans="1:1" x14ac:dyDescent="0.2">
      <c r="A2165"/>
    </row>
    <row r="2166" spans="1:1" x14ac:dyDescent="0.2">
      <c r="A2166"/>
    </row>
    <row r="2167" spans="1:1" x14ac:dyDescent="0.2">
      <c r="A2167"/>
    </row>
    <row r="2168" spans="1:1" x14ac:dyDescent="0.2">
      <c r="A2168"/>
    </row>
    <row r="2169" spans="1:1" x14ac:dyDescent="0.2">
      <c r="A2169"/>
    </row>
    <row r="2170" spans="1:1" x14ac:dyDescent="0.2">
      <c r="A2170"/>
    </row>
    <row r="2171" spans="1:1" x14ac:dyDescent="0.2">
      <c r="A2171"/>
    </row>
    <row r="2172" spans="1:1" x14ac:dyDescent="0.2">
      <c r="A2172"/>
    </row>
    <row r="2173" spans="1:1" x14ac:dyDescent="0.2">
      <c r="A2173"/>
    </row>
    <row r="2174" spans="1:1" x14ac:dyDescent="0.2">
      <c r="A2174"/>
    </row>
    <row r="2175" spans="1:1" x14ac:dyDescent="0.2">
      <c r="A2175"/>
    </row>
    <row r="2176" spans="1:1" x14ac:dyDescent="0.2">
      <c r="A2176"/>
    </row>
    <row r="2177" spans="1:1" x14ac:dyDescent="0.2">
      <c r="A2177"/>
    </row>
    <row r="2178" spans="1:1" x14ac:dyDescent="0.2">
      <c r="A2178"/>
    </row>
    <row r="2179" spans="1:1" x14ac:dyDescent="0.2">
      <c r="A2179"/>
    </row>
    <row r="2180" spans="1:1" x14ac:dyDescent="0.2">
      <c r="A2180"/>
    </row>
    <row r="2181" spans="1:1" x14ac:dyDescent="0.2">
      <c r="A2181"/>
    </row>
    <row r="2182" spans="1:1" x14ac:dyDescent="0.2">
      <c r="A2182"/>
    </row>
    <row r="2183" spans="1:1" x14ac:dyDescent="0.2">
      <c r="A2183"/>
    </row>
    <row r="2184" spans="1:1" x14ac:dyDescent="0.2">
      <c r="A2184"/>
    </row>
    <row r="2185" spans="1:1" x14ac:dyDescent="0.2">
      <c r="A2185"/>
    </row>
    <row r="2186" spans="1:1" x14ac:dyDescent="0.2">
      <c r="A2186"/>
    </row>
    <row r="2187" spans="1:1" x14ac:dyDescent="0.2">
      <c r="A2187"/>
    </row>
    <row r="2188" spans="1:1" x14ac:dyDescent="0.2">
      <c r="A2188"/>
    </row>
    <row r="2189" spans="1:1" x14ac:dyDescent="0.2">
      <c r="A2189"/>
    </row>
    <row r="2190" spans="1:1" x14ac:dyDescent="0.2">
      <c r="A2190"/>
    </row>
    <row r="2191" spans="1:1" x14ac:dyDescent="0.2">
      <c r="A2191"/>
    </row>
    <row r="2192" spans="1:1" x14ac:dyDescent="0.2">
      <c r="A2192"/>
    </row>
    <row r="2193" spans="1:1" x14ac:dyDescent="0.2">
      <c r="A2193"/>
    </row>
    <row r="2194" spans="1:1" x14ac:dyDescent="0.2">
      <c r="A2194"/>
    </row>
    <row r="2195" spans="1:1" x14ac:dyDescent="0.2">
      <c r="A2195"/>
    </row>
    <row r="2196" spans="1:1" x14ac:dyDescent="0.2">
      <c r="A2196"/>
    </row>
    <row r="2197" spans="1:1" x14ac:dyDescent="0.2">
      <c r="A2197"/>
    </row>
    <row r="2198" spans="1:1" x14ac:dyDescent="0.2">
      <c r="A2198"/>
    </row>
    <row r="2199" spans="1:1" x14ac:dyDescent="0.2">
      <c r="A2199"/>
    </row>
    <row r="2200" spans="1:1" x14ac:dyDescent="0.2">
      <c r="A2200"/>
    </row>
    <row r="2201" spans="1:1" x14ac:dyDescent="0.2">
      <c r="A2201"/>
    </row>
    <row r="2202" spans="1:1" x14ac:dyDescent="0.2">
      <c r="A2202"/>
    </row>
    <row r="2203" spans="1:1" x14ac:dyDescent="0.2">
      <c r="A2203"/>
    </row>
    <row r="2204" spans="1:1" x14ac:dyDescent="0.2">
      <c r="A2204"/>
    </row>
    <row r="2205" spans="1:1" x14ac:dyDescent="0.2">
      <c r="A2205"/>
    </row>
    <row r="2206" spans="1:1" x14ac:dyDescent="0.2">
      <c r="A2206"/>
    </row>
    <row r="2207" spans="1:1" x14ac:dyDescent="0.2">
      <c r="A2207"/>
    </row>
    <row r="2208" spans="1:1" x14ac:dyDescent="0.2">
      <c r="A2208"/>
    </row>
    <row r="2209" spans="1:1" x14ac:dyDescent="0.2">
      <c r="A2209"/>
    </row>
    <row r="2210" spans="1:1" x14ac:dyDescent="0.2">
      <c r="A2210"/>
    </row>
    <row r="2211" spans="1:1" x14ac:dyDescent="0.2">
      <c r="A2211"/>
    </row>
    <row r="2212" spans="1:1" x14ac:dyDescent="0.2">
      <c r="A2212"/>
    </row>
    <row r="2213" spans="1:1" x14ac:dyDescent="0.2">
      <c r="A2213"/>
    </row>
    <row r="2214" spans="1:1" x14ac:dyDescent="0.2">
      <c r="A2214"/>
    </row>
    <row r="2215" spans="1:1" x14ac:dyDescent="0.2">
      <c r="A2215"/>
    </row>
    <row r="2216" spans="1:1" x14ac:dyDescent="0.2">
      <c r="A2216"/>
    </row>
    <row r="2217" spans="1:1" x14ac:dyDescent="0.2">
      <c r="A2217"/>
    </row>
    <row r="2218" spans="1:1" x14ac:dyDescent="0.2">
      <c r="A2218"/>
    </row>
    <row r="2219" spans="1:1" x14ac:dyDescent="0.2">
      <c r="A2219"/>
    </row>
    <row r="2220" spans="1:1" x14ac:dyDescent="0.2">
      <c r="A2220"/>
    </row>
    <row r="2221" spans="1:1" x14ac:dyDescent="0.2">
      <c r="A2221"/>
    </row>
    <row r="2222" spans="1:1" x14ac:dyDescent="0.2">
      <c r="A2222"/>
    </row>
    <row r="2223" spans="1:1" x14ac:dyDescent="0.2">
      <c r="A2223"/>
    </row>
    <row r="2224" spans="1:1" x14ac:dyDescent="0.2">
      <c r="A2224"/>
    </row>
    <row r="2225" spans="1:1" x14ac:dyDescent="0.2">
      <c r="A2225"/>
    </row>
    <row r="2226" spans="1:1" x14ac:dyDescent="0.2">
      <c r="A2226"/>
    </row>
    <row r="2227" spans="1:1" x14ac:dyDescent="0.2">
      <c r="A2227"/>
    </row>
    <row r="2228" spans="1:1" x14ac:dyDescent="0.2">
      <c r="A2228"/>
    </row>
    <row r="2229" spans="1:1" x14ac:dyDescent="0.2">
      <c r="A2229"/>
    </row>
    <row r="2230" spans="1:1" x14ac:dyDescent="0.2">
      <c r="A2230"/>
    </row>
    <row r="2231" spans="1:1" x14ac:dyDescent="0.2">
      <c r="A2231"/>
    </row>
    <row r="2232" spans="1:1" x14ac:dyDescent="0.2">
      <c r="A2232"/>
    </row>
    <row r="2233" spans="1:1" x14ac:dyDescent="0.2">
      <c r="A2233"/>
    </row>
    <row r="2234" spans="1:1" x14ac:dyDescent="0.2">
      <c r="A2234"/>
    </row>
    <row r="2235" spans="1:1" x14ac:dyDescent="0.2">
      <c r="A2235"/>
    </row>
    <row r="2236" spans="1:1" x14ac:dyDescent="0.2">
      <c r="A2236"/>
    </row>
    <row r="2237" spans="1:1" x14ac:dyDescent="0.2">
      <c r="A2237"/>
    </row>
    <row r="2238" spans="1:1" x14ac:dyDescent="0.2">
      <c r="A2238"/>
    </row>
    <row r="2239" spans="1:1" x14ac:dyDescent="0.2">
      <c r="A2239"/>
    </row>
    <row r="2240" spans="1:1" x14ac:dyDescent="0.2">
      <c r="A2240"/>
    </row>
    <row r="2241" spans="1:1" x14ac:dyDescent="0.2">
      <c r="A2241"/>
    </row>
    <row r="2242" spans="1:1" x14ac:dyDescent="0.2">
      <c r="A2242"/>
    </row>
    <row r="2243" spans="1:1" x14ac:dyDescent="0.2">
      <c r="A2243"/>
    </row>
    <row r="2244" spans="1:1" x14ac:dyDescent="0.2">
      <c r="A2244"/>
    </row>
    <row r="2245" spans="1:1" x14ac:dyDescent="0.2">
      <c r="A2245"/>
    </row>
    <row r="2246" spans="1:1" x14ac:dyDescent="0.2">
      <c r="A2246"/>
    </row>
    <row r="2247" spans="1:1" x14ac:dyDescent="0.2">
      <c r="A2247"/>
    </row>
    <row r="2248" spans="1:1" x14ac:dyDescent="0.2">
      <c r="A2248"/>
    </row>
    <row r="2249" spans="1:1" x14ac:dyDescent="0.2">
      <c r="A2249"/>
    </row>
    <row r="2250" spans="1:1" x14ac:dyDescent="0.2">
      <c r="A2250"/>
    </row>
    <row r="2251" spans="1:1" x14ac:dyDescent="0.2">
      <c r="A2251"/>
    </row>
    <row r="2252" spans="1:1" x14ac:dyDescent="0.2">
      <c r="A2252"/>
    </row>
    <row r="2253" spans="1:1" x14ac:dyDescent="0.2">
      <c r="A2253"/>
    </row>
    <row r="2254" spans="1:1" x14ac:dyDescent="0.2">
      <c r="A2254"/>
    </row>
    <row r="2255" spans="1:1" x14ac:dyDescent="0.2">
      <c r="A2255"/>
    </row>
    <row r="2256" spans="1:1" x14ac:dyDescent="0.2">
      <c r="A2256"/>
    </row>
    <row r="2257" spans="1:1" x14ac:dyDescent="0.2">
      <c r="A2257"/>
    </row>
    <row r="2258" spans="1:1" x14ac:dyDescent="0.2">
      <c r="A2258"/>
    </row>
    <row r="2259" spans="1:1" x14ac:dyDescent="0.2">
      <c r="A2259"/>
    </row>
    <row r="2260" spans="1:1" x14ac:dyDescent="0.2">
      <c r="A2260"/>
    </row>
    <row r="2261" spans="1:1" x14ac:dyDescent="0.2">
      <c r="A2261"/>
    </row>
    <row r="2262" spans="1:1" x14ac:dyDescent="0.2">
      <c r="A2262"/>
    </row>
    <row r="2263" spans="1:1" x14ac:dyDescent="0.2">
      <c r="A2263"/>
    </row>
    <row r="2264" spans="1:1" x14ac:dyDescent="0.2">
      <c r="A2264"/>
    </row>
    <row r="2265" spans="1:1" x14ac:dyDescent="0.2">
      <c r="A2265"/>
    </row>
    <row r="2266" spans="1:1" x14ac:dyDescent="0.2">
      <c r="A2266"/>
    </row>
    <row r="2267" spans="1:1" x14ac:dyDescent="0.2">
      <c r="A2267"/>
    </row>
    <row r="2268" spans="1:1" x14ac:dyDescent="0.2">
      <c r="A2268"/>
    </row>
    <row r="2269" spans="1:1" x14ac:dyDescent="0.2">
      <c r="A2269"/>
    </row>
    <row r="2270" spans="1:1" x14ac:dyDescent="0.2">
      <c r="A2270"/>
    </row>
    <row r="2271" spans="1:1" x14ac:dyDescent="0.2">
      <c r="A2271"/>
    </row>
    <row r="2272" spans="1:1" x14ac:dyDescent="0.2">
      <c r="A2272"/>
    </row>
    <row r="2273" spans="1:1" x14ac:dyDescent="0.2">
      <c r="A2273"/>
    </row>
    <row r="2274" spans="1:1" x14ac:dyDescent="0.2">
      <c r="A2274"/>
    </row>
    <row r="2275" spans="1:1" x14ac:dyDescent="0.2">
      <c r="A2275"/>
    </row>
    <row r="2276" spans="1:1" x14ac:dyDescent="0.2">
      <c r="A2276"/>
    </row>
    <row r="2277" spans="1:1" x14ac:dyDescent="0.2">
      <c r="A2277"/>
    </row>
    <row r="2278" spans="1:1" x14ac:dyDescent="0.2">
      <c r="A2278"/>
    </row>
    <row r="2279" spans="1:1" x14ac:dyDescent="0.2">
      <c r="A2279"/>
    </row>
    <row r="2280" spans="1:1" x14ac:dyDescent="0.2">
      <c r="A2280"/>
    </row>
    <row r="2281" spans="1:1" x14ac:dyDescent="0.2">
      <c r="A2281"/>
    </row>
    <row r="2282" spans="1:1" x14ac:dyDescent="0.2">
      <c r="A2282"/>
    </row>
    <row r="2283" spans="1:1" x14ac:dyDescent="0.2">
      <c r="A2283"/>
    </row>
    <row r="2284" spans="1:1" x14ac:dyDescent="0.2">
      <c r="A2284"/>
    </row>
    <row r="2285" spans="1:1" x14ac:dyDescent="0.2">
      <c r="A2285"/>
    </row>
    <row r="2286" spans="1:1" x14ac:dyDescent="0.2">
      <c r="A2286"/>
    </row>
    <row r="2287" spans="1:1" x14ac:dyDescent="0.2">
      <c r="A2287"/>
    </row>
    <row r="2288" spans="1:1" x14ac:dyDescent="0.2">
      <c r="A2288"/>
    </row>
    <row r="2289" spans="1:1" x14ac:dyDescent="0.2">
      <c r="A2289"/>
    </row>
    <row r="2290" spans="1:1" x14ac:dyDescent="0.2">
      <c r="A2290"/>
    </row>
    <row r="2291" spans="1:1" x14ac:dyDescent="0.2">
      <c r="A2291"/>
    </row>
    <row r="2292" spans="1:1" x14ac:dyDescent="0.2">
      <c r="A2292"/>
    </row>
    <row r="2293" spans="1:1" x14ac:dyDescent="0.2">
      <c r="A2293"/>
    </row>
    <row r="2294" spans="1:1" x14ac:dyDescent="0.2">
      <c r="A2294"/>
    </row>
    <row r="2295" spans="1:1" x14ac:dyDescent="0.2">
      <c r="A2295"/>
    </row>
    <row r="2296" spans="1:1" x14ac:dyDescent="0.2">
      <c r="A2296"/>
    </row>
    <row r="2297" spans="1:1" x14ac:dyDescent="0.2">
      <c r="A2297"/>
    </row>
    <row r="2298" spans="1:1" x14ac:dyDescent="0.2">
      <c r="A2298"/>
    </row>
    <row r="2299" spans="1:1" x14ac:dyDescent="0.2">
      <c r="A2299"/>
    </row>
    <row r="2300" spans="1:1" x14ac:dyDescent="0.2">
      <c r="A2300"/>
    </row>
    <row r="2301" spans="1:1" x14ac:dyDescent="0.2">
      <c r="A2301"/>
    </row>
    <row r="2302" spans="1:1" x14ac:dyDescent="0.2">
      <c r="A2302"/>
    </row>
    <row r="2303" spans="1:1" x14ac:dyDescent="0.2">
      <c r="A2303"/>
    </row>
    <row r="2304" spans="1:1" x14ac:dyDescent="0.2">
      <c r="A2304"/>
    </row>
    <row r="2305" spans="1:1" x14ac:dyDescent="0.2">
      <c r="A2305"/>
    </row>
    <row r="2306" spans="1:1" x14ac:dyDescent="0.2">
      <c r="A2306"/>
    </row>
    <row r="2307" spans="1:1" x14ac:dyDescent="0.2">
      <c r="A2307"/>
    </row>
    <row r="2308" spans="1:1" x14ac:dyDescent="0.2">
      <c r="A2308"/>
    </row>
    <row r="2309" spans="1:1" x14ac:dyDescent="0.2">
      <c r="A2309"/>
    </row>
    <row r="2310" spans="1:1" x14ac:dyDescent="0.2">
      <c r="A2310"/>
    </row>
    <row r="2311" spans="1:1" x14ac:dyDescent="0.2">
      <c r="A2311"/>
    </row>
    <row r="2312" spans="1:1" x14ac:dyDescent="0.2">
      <c r="A2312"/>
    </row>
    <row r="2313" spans="1:1" x14ac:dyDescent="0.2">
      <c r="A2313"/>
    </row>
    <row r="2314" spans="1:1" x14ac:dyDescent="0.2">
      <c r="A2314"/>
    </row>
    <row r="2315" spans="1:1" x14ac:dyDescent="0.2">
      <c r="A2315"/>
    </row>
    <row r="2316" spans="1:1" x14ac:dyDescent="0.2">
      <c r="A2316"/>
    </row>
    <row r="2317" spans="1:1" x14ac:dyDescent="0.2">
      <c r="A2317"/>
    </row>
    <row r="2318" spans="1:1" x14ac:dyDescent="0.2">
      <c r="A2318"/>
    </row>
    <row r="2319" spans="1:1" x14ac:dyDescent="0.2">
      <c r="A2319"/>
    </row>
    <row r="2320" spans="1:1" x14ac:dyDescent="0.2">
      <c r="A2320"/>
    </row>
    <row r="2321" spans="1:1" x14ac:dyDescent="0.2">
      <c r="A2321"/>
    </row>
    <row r="2322" spans="1:1" x14ac:dyDescent="0.2">
      <c r="A2322"/>
    </row>
    <row r="2323" spans="1:1" x14ac:dyDescent="0.2">
      <c r="A2323"/>
    </row>
    <row r="2324" spans="1:1" x14ac:dyDescent="0.2">
      <c r="A2324"/>
    </row>
    <row r="2325" spans="1:1" x14ac:dyDescent="0.2">
      <c r="A2325"/>
    </row>
    <row r="2326" spans="1:1" x14ac:dyDescent="0.2">
      <c r="A2326"/>
    </row>
    <row r="2327" spans="1:1" x14ac:dyDescent="0.2">
      <c r="A2327"/>
    </row>
    <row r="2328" spans="1:1" x14ac:dyDescent="0.2">
      <c r="A2328"/>
    </row>
    <row r="2329" spans="1:1" x14ac:dyDescent="0.2">
      <c r="A2329"/>
    </row>
    <row r="2330" spans="1:1" x14ac:dyDescent="0.2">
      <c r="A2330"/>
    </row>
    <row r="2331" spans="1:1" x14ac:dyDescent="0.2">
      <c r="A2331"/>
    </row>
    <row r="2332" spans="1:1" x14ac:dyDescent="0.2">
      <c r="A2332"/>
    </row>
    <row r="2333" spans="1:1" x14ac:dyDescent="0.2">
      <c r="A2333"/>
    </row>
    <row r="2334" spans="1:1" x14ac:dyDescent="0.2">
      <c r="A2334"/>
    </row>
    <row r="2335" spans="1:1" x14ac:dyDescent="0.2">
      <c r="A2335"/>
    </row>
    <row r="2336" spans="1:1" x14ac:dyDescent="0.2">
      <c r="A2336"/>
    </row>
    <row r="2337" spans="1:1" x14ac:dyDescent="0.2">
      <c r="A2337"/>
    </row>
    <row r="2338" spans="1:1" x14ac:dyDescent="0.2">
      <c r="A2338"/>
    </row>
    <row r="2339" spans="1:1" x14ac:dyDescent="0.2">
      <c r="A2339"/>
    </row>
    <row r="2340" spans="1:1" x14ac:dyDescent="0.2">
      <c r="A2340"/>
    </row>
    <row r="2341" spans="1:1" x14ac:dyDescent="0.2">
      <c r="A2341"/>
    </row>
    <row r="2342" spans="1:1" x14ac:dyDescent="0.2">
      <c r="A2342"/>
    </row>
    <row r="2343" spans="1:1" x14ac:dyDescent="0.2">
      <c r="A2343"/>
    </row>
    <row r="2344" spans="1:1" x14ac:dyDescent="0.2">
      <c r="A2344"/>
    </row>
    <row r="2345" spans="1:1" x14ac:dyDescent="0.2">
      <c r="A2345"/>
    </row>
    <row r="2346" spans="1:1" x14ac:dyDescent="0.2">
      <c r="A2346"/>
    </row>
    <row r="2347" spans="1:1" x14ac:dyDescent="0.2">
      <c r="A2347"/>
    </row>
    <row r="2348" spans="1:1" x14ac:dyDescent="0.2">
      <c r="A2348"/>
    </row>
    <row r="2349" spans="1:1" x14ac:dyDescent="0.2">
      <c r="A2349"/>
    </row>
    <row r="2350" spans="1:1" x14ac:dyDescent="0.2">
      <c r="A2350"/>
    </row>
    <row r="2351" spans="1:1" x14ac:dyDescent="0.2">
      <c r="A2351"/>
    </row>
    <row r="2352" spans="1:1" x14ac:dyDescent="0.2">
      <c r="A2352"/>
    </row>
    <row r="2353" spans="1:1" x14ac:dyDescent="0.2">
      <c r="A2353"/>
    </row>
    <row r="2354" spans="1:1" x14ac:dyDescent="0.2">
      <c r="A2354"/>
    </row>
    <row r="2355" spans="1:1" x14ac:dyDescent="0.2">
      <c r="A2355"/>
    </row>
    <row r="2356" spans="1:1" x14ac:dyDescent="0.2">
      <c r="A2356"/>
    </row>
    <row r="2357" spans="1:1" x14ac:dyDescent="0.2">
      <c r="A2357"/>
    </row>
    <row r="2358" spans="1:1" x14ac:dyDescent="0.2">
      <c r="A2358"/>
    </row>
    <row r="2359" spans="1:1" x14ac:dyDescent="0.2">
      <c r="A2359"/>
    </row>
    <row r="2360" spans="1:1" x14ac:dyDescent="0.2">
      <c r="A2360"/>
    </row>
    <row r="2361" spans="1:1" x14ac:dyDescent="0.2">
      <c r="A2361"/>
    </row>
    <row r="2362" spans="1:1" x14ac:dyDescent="0.2">
      <c r="A2362"/>
    </row>
    <row r="2363" spans="1:1" x14ac:dyDescent="0.2">
      <c r="A2363"/>
    </row>
    <row r="2364" spans="1:1" x14ac:dyDescent="0.2">
      <c r="A2364"/>
    </row>
    <row r="2365" spans="1:1" x14ac:dyDescent="0.2">
      <c r="A2365"/>
    </row>
    <row r="2366" spans="1:1" x14ac:dyDescent="0.2">
      <c r="A2366"/>
    </row>
    <row r="2367" spans="1:1" x14ac:dyDescent="0.2">
      <c r="A2367"/>
    </row>
    <row r="2368" spans="1:1" x14ac:dyDescent="0.2">
      <c r="A2368"/>
    </row>
    <row r="2369" spans="1:1" x14ac:dyDescent="0.2">
      <c r="A2369"/>
    </row>
    <row r="2370" spans="1:1" x14ac:dyDescent="0.2">
      <c r="A2370"/>
    </row>
    <row r="2371" spans="1:1" x14ac:dyDescent="0.2">
      <c r="A2371"/>
    </row>
    <row r="2372" spans="1:1" x14ac:dyDescent="0.2">
      <c r="A2372"/>
    </row>
    <row r="2373" spans="1:1" x14ac:dyDescent="0.2">
      <c r="A2373"/>
    </row>
    <row r="2374" spans="1:1" x14ac:dyDescent="0.2">
      <c r="A2374"/>
    </row>
    <row r="2375" spans="1:1" x14ac:dyDescent="0.2">
      <c r="A2375"/>
    </row>
    <row r="2376" spans="1:1" x14ac:dyDescent="0.2">
      <c r="A2376"/>
    </row>
    <row r="2377" spans="1:1" x14ac:dyDescent="0.2">
      <c r="A2377"/>
    </row>
    <row r="2378" spans="1:1" x14ac:dyDescent="0.2">
      <c r="A2378"/>
    </row>
    <row r="2379" spans="1:1" x14ac:dyDescent="0.2">
      <c r="A2379"/>
    </row>
  </sheetData>
  <phoneticPr fontId="0" type="noConversion"/>
  <printOptions gridLines="1"/>
  <pageMargins left="0.75" right="0.75" top="1" bottom="1" header="0.5" footer="0.5"/>
  <pageSetup orientation="landscape" horizontalDpi="36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6"/>
  <sheetViews>
    <sheetView zoomScale="69" zoomScaleNormal="69" workbookViewId="0">
      <selection activeCell="P15" sqref="P15"/>
    </sheetView>
  </sheetViews>
  <sheetFormatPr defaultRowHeight="12.75" x14ac:dyDescent="0.2"/>
  <cols>
    <col min="1" max="1" width="27.42578125" customWidth="1"/>
    <col min="2" max="3" width="16.85546875" customWidth="1"/>
    <col min="4" max="5" width="11.5703125" customWidth="1"/>
    <col min="7" max="7" width="18.28515625" customWidth="1"/>
    <col min="9" max="9" width="18.42578125" customWidth="1"/>
    <col min="13" max="14" width="9.140625" customWidth="1"/>
  </cols>
  <sheetData>
    <row r="3" spans="1:9" x14ac:dyDescent="0.2">
      <c r="A3" s="31" t="s">
        <v>48</v>
      </c>
      <c r="B3" s="31" t="s">
        <v>40</v>
      </c>
      <c r="C3" s="32"/>
      <c r="D3" s="33"/>
      <c r="F3" t="str">
        <f>'pivot chart'!A3</f>
        <v>Average of Mummichog</v>
      </c>
      <c r="G3" t="str">
        <f>'pivot chart'!B3</f>
        <v>Season</v>
      </c>
      <c r="H3">
        <f>'pivot chart'!C3</f>
        <v>0</v>
      </c>
      <c r="I3">
        <f>'pivot chart'!D3</f>
        <v>0</v>
      </c>
    </row>
    <row r="4" spans="1:9" x14ac:dyDescent="0.2">
      <c r="A4" s="34"/>
      <c r="B4" s="35" t="s">
        <v>43</v>
      </c>
      <c r="C4" s="36" t="s">
        <v>42</v>
      </c>
      <c r="D4" s="37" t="s">
        <v>46</v>
      </c>
      <c r="F4" t="s">
        <v>49</v>
      </c>
      <c r="G4" t="str">
        <f>'pivot chart'!B4</f>
        <v>Fall</v>
      </c>
      <c r="H4" t="str">
        <f>'pivot chart'!C4</f>
        <v>Spring</v>
      </c>
      <c r="I4" t="str">
        <f>'pivot chart'!D4</f>
        <v>Grand Total</v>
      </c>
    </row>
    <row r="5" spans="1:9" x14ac:dyDescent="0.2">
      <c r="A5" s="38" t="s">
        <v>47</v>
      </c>
      <c r="B5" s="39">
        <v>64.775000000000006</v>
      </c>
      <c r="C5" s="40">
        <v>34.357142857142854</v>
      </c>
      <c r="D5" s="41">
        <v>56.888888888888886</v>
      </c>
      <c r="F5" t="str">
        <f>'pivot chart'!A5</f>
        <v>Total</v>
      </c>
      <c r="G5">
        <f>'pivot chart'!B5</f>
        <v>64.775000000000006</v>
      </c>
      <c r="H5">
        <f>'pivot chart'!C5</f>
        <v>34.357142857142854</v>
      </c>
      <c r="I5">
        <f>'pivot chart'!D5</f>
        <v>56.888888888888886</v>
      </c>
    </row>
    <row r="6" spans="1:9" x14ac:dyDescent="0.2">
      <c r="A6" s="22"/>
      <c r="B6" s="23"/>
      <c r="C6" s="23"/>
      <c r="D6" s="23"/>
    </row>
    <row r="7" spans="1:9" x14ac:dyDescent="0.2">
      <c r="A7" s="22"/>
      <c r="B7" s="23"/>
      <c r="C7" s="23"/>
      <c r="D7" s="23"/>
    </row>
    <row r="8" spans="1:9" x14ac:dyDescent="0.2">
      <c r="A8" s="22"/>
      <c r="B8" s="23"/>
      <c r="C8" s="23"/>
      <c r="D8" s="23"/>
    </row>
    <row r="9" spans="1:9" x14ac:dyDescent="0.2">
      <c r="A9" s="22"/>
      <c r="B9" s="23"/>
      <c r="C9" s="23"/>
      <c r="D9" s="23"/>
    </row>
    <row r="12" spans="1:9" x14ac:dyDescent="0.2">
      <c r="A12" s="31" t="s">
        <v>50</v>
      </c>
      <c r="B12" s="31" t="s">
        <v>40</v>
      </c>
      <c r="C12" s="32"/>
      <c r="D12" s="33"/>
      <c r="F12" t="str">
        <f>'pivot chart'!A12</f>
        <v>Average of Vol. Mummichog</v>
      </c>
      <c r="G12" t="str">
        <f>'pivot chart'!B12</f>
        <v>Season</v>
      </c>
      <c r="H12">
        <f>'pivot chart'!C12</f>
        <v>0</v>
      </c>
      <c r="I12">
        <f>'pivot chart'!D12</f>
        <v>0</v>
      </c>
    </row>
    <row r="13" spans="1:9" x14ac:dyDescent="0.2">
      <c r="A13" s="34"/>
      <c r="B13" s="35" t="s">
        <v>43</v>
      </c>
      <c r="C13" s="36" t="s">
        <v>42</v>
      </c>
      <c r="D13" s="37" t="s">
        <v>46</v>
      </c>
      <c r="F13" t="s">
        <v>49</v>
      </c>
      <c r="G13" t="str">
        <f>'pivot chart'!B13</f>
        <v>Fall</v>
      </c>
      <c r="H13" t="str">
        <f>'pivot chart'!C13</f>
        <v>Spring</v>
      </c>
      <c r="I13" t="str">
        <f>'pivot chart'!D13</f>
        <v>Grand Total</v>
      </c>
    </row>
    <row r="14" spans="1:9" x14ac:dyDescent="0.2">
      <c r="A14" s="38" t="s">
        <v>47</v>
      </c>
      <c r="B14" s="39">
        <v>2.9331604764499617</v>
      </c>
      <c r="C14" s="40">
        <v>2.2639999999999998</v>
      </c>
      <c r="D14" s="41">
        <v>2.8317725254726942</v>
      </c>
      <c r="F14" t="str">
        <f>'pivot chart'!A14</f>
        <v>Total</v>
      </c>
      <c r="G14">
        <f>'pivot chart'!B14</f>
        <v>2.9331604764499617</v>
      </c>
      <c r="H14">
        <f>'pivot chart'!C14</f>
        <v>2.2639999999999998</v>
      </c>
      <c r="I14">
        <f>'pivot chart'!D14</f>
        <v>2.8317725254726942</v>
      </c>
    </row>
    <row r="15" spans="1:9" x14ac:dyDescent="0.2">
      <c r="A15" s="22"/>
      <c r="B15" s="23"/>
      <c r="C15" s="23"/>
      <c r="D15" s="23"/>
    </row>
    <row r="16" spans="1:9" x14ac:dyDescent="0.2">
      <c r="A16" s="22"/>
      <c r="B16" s="23"/>
      <c r="C16" s="23"/>
      <c r="D16" s="23"/>
    </row>
    <row r="17" spans="1:8" x14ac:dyDescent="0.2">
      <c r="A17" s="22"/>
      <c r="B17" s="23"/>
      <c r="C17" s="23"/>
      <c r="D17" s="23"/>
    </row>
    <row r="18" spans="1:8" x14ac:dyDescent="0.2">
      <c r="A18" s="22"/>
      <c r="B18" s="23"/>
      <c r="C18" s="23"/>
      <c r="D18" s="23"/>
    </row>
    <row r="19" spans="1:8" x14ac:dyDescent="0.2">
      <c r="A19" s="22"/>
      <c r="B19" s="23"/>
      <c r="C19" s="23"/>
      <c r="D19" s="23"/>
    </row>
    <row r="20" spans="1:8" x14ac:dyDescent="0.2">
      <c r="A20" s="22"/>
      <c r="B20" s="23"/>
      <c r="C20" s="23"/>
      <c r="D20" s="23"/>
    </row>
    <row r="21" spans="1:8" x14ac:dyDescent="0.2">
      <c r="A21" s="22"/>
      <c r="B21" s="23"/>
      <c r="C21" s="23"/>
      <c r="D21" s="23"/>
    </row>
    <row r="22" spans="1:8" x14ac:dyDescent="0.2">
      <c r="A22" s="22"/>
      <c r="B22" s="23"/>
      <c r="C22" s="23"/>
      <c r="D22" s="23"/>
    </row>
    <row r="23" spans="1:8" x14ac:dyDescent="0.2">
      <c r="A23" s="22"/>
      <c r="B23" s="23"/>
      <c r="C23" s="23"/>
      <c r="D23" s="23"/>
    </row>
    <row r="24" spans="1:8" x14ac:dyDescent="0.2">
      <c r="A24" s="22"/>
      <c r="B24" s="23"/>
      <c r="C24" s="23"/>
      <c r="D24" s="23"/>
    </row>
    <row r="27" spans="1:8" x14ac:dyDescent="0.2">
      <c r="G27" t="s">
        <v>58</v>
      </c>
      <c r="H27">
        <f>B40</f>
        <v>54</v>
      </c>
    </row>
    <row r="30" spans="1:8" x14ac:dyDescent="0.2">
      <c r="A30" s="31" t="s">
        <v>52</v>
      </c>
      <c r="B30" s="37" t="s">
        <v>47</v>
      </c>
    </row>
    <row r="31" spans="1:8" x14ac:dyDescent="0.2">
      <c r="A31" s="35" t="s">
        <v>51</v>
      </c>
      <c r="B31" s="42">
        <v>50</v>
      </c>
      <c r="G31" s="16" t="s">
        <v>12</v>
      </c>
      <c r="H31" s="19">
        <f>B31/H27</f>
        <v>0.92592592592592593</v>
      </c>
    </row>
    <row r="32" spans="1:8" x14ac:dyDescent="0.2">
      <c r="A32" s="43" t="s">
        <v>68</v>
      </c>
      <c r="B32" s="44">
        <v>1</v>
      </c>
      <c r="G32" s="28" t="s">
        <v>65</v>
      </c>
      <c r="H32" s="19">
        <f>B32/H27</f>
        <v>1.8518518518518517E-2</v>
      </c>
    </row>
    <row r="33" spans="1:8" x14ac:dyDescent="0.2">
      <c r="A33" s="43" t="s">
        <v>74</v>
      </c>
      <c r="B33" s="44">
        <v>9</v>
      </c>
      <c r="G33" s="29" t="s">
        <v>75</v>
      </c>
      <c r="H33" s="19">
        <f>B33/H27</f>
        <v>0.16666666666666666</v>
      </c>
    </row>
    <row r="34" spans="1:8" x14ac:dyDescent="0.2">
      <c r="A34" s="43" t="s">
        <v>53</v>
      </c>
      <c r="B34" s="44">
        <v>3</v>
      </c>
      <c r="G34" s="29" t="s">
        <v>72</v>
      </c>
      <c r="H34" s="19">
        <f>B34/H27</f>
        <v>5.5555555555555552E-2</v>
      </c>
    </row>
    <row r="35" spans="1:8" x14ac:dyDescent="0.2">
      <c r="A35" s="43" t="s">
        <v>54</v>
      </c>
      <c r="B35" s="44">
        <v>3</v>
      </c>
      <c r="G35" s="18" t="s">
        <v>14</v>
      </c>
      <c r="H35" s="19">
        <f>B35/H27</f>
        <v>5.5555555555555552E-2</v>
      </c>
    </row>
    <row r="36" spans="1:8" x14ac:dyDescent="0.2">
      <c r="A36" s="43" t="s">
        <v>55</v>
      </c>
      <c r="B36" s="44">
        <v>5</v>
      </c>
      <c r="G36" s="18" t="s">
        <v>59</v>
      </c>
      <c r="H36" s="19">
        <f>B36/H27</f>
        <v>9.2592592592592587E-2</v>
      </c>
    </row>
    <row r="37" spans="1:8" x14ac:dyDescent="0.2">
      <c r="A37" s="43" t="s">
        <v>56</v>
      </c>
      <c r="B37" s="44">
        <v>1</v>
      </c>
      <c r="G37" s="18" t="s">
        <v>17</v>
      </c>
      <c r="H37" s="19">
        <f>B37/H27</f>
        <v>1.8518518518518517E-2</v>
      </c>
    </row>
    <row r="38" spans="1:8" x14ac:dyDescent="0.2">
      <c r="A38" s="43" t="s">
        <v>57</v>
      </c>
      <c r="B38" s="44">
        <v>1</v>
      </c>
      <c r="G38" s="29" t="s">
        <v>18</v>
      </c>
      <c r="H38" s="19">
        <f>B38/H27</f>
        <v>1.8518518518518517E-2</v>
      </c>
    </row>
    <row r="39" spans="1:8" x14ac:dyDescent="0.2">
      <c r="A39" s="43" t="s">
        <v>73</v>
      </c>
      <c r="B39" s="44">
        <v>3</v>
      </c>
      <c r="G39" s="30" t="s">
        <v>70</v>
      </c>
      <c r="H39" s="19">
        <f>B39/H27</f>
        <v>5.5555555555555552E-2</v>
      </c>
    </row>
    <row r="40" spans="1:8" x14ac:dyDescent="0.2">
      <c r="A40" s="45" t="s">
        <v>58</v>
      </c>
      <c r="B40" s="46">
        <v>54</v>
      </c>
    </row>
    <row r="51" spans="1:9" x14ac:dyDescent="0.2">
      <c r="G51" t="s">
        <v>62</v>
      </c>
    </row>
    <row r="52" spans="1:9" x14ac:dyDescent="0.2">
      <c r="H52" t="str">
        <f>'pivot chart'!C54</f>
        <v>Pre-Restoration</v>
      </c>
    </row>
    <row r="53" spans="1:9" x14ac:dyDescent="0.2">
      <c r="A53" s="35"/>
      <c r="B53" s="31" t="s">
        <v>41</v>
      </c>
      <c r="C53" s="32"/>
      <c r="D53" s="33"/>
      <c r="G53" t="s">
        <v>62</v>
      </c>
      <c r="H53">
        <f>'pivot chart'!C55</f>
        <v>72.21052631578948</v>
      </c>
      <c r="I53" t="str">
        <f>'pivot chart'!B54</f>
        <v>Post-Restoration</v>
      </c>
    </row>
    <row r="54" spans="1:9" x14ac:dyDescent="0.2">
      <c r="A54" s="31" t="s">
        <v>52</v>
      </c>
      <c r="B54" s="35" t="s">
        <v>61</v>
      </c>
      <c r="C54" s="36" t="s">
        <v>45</v>
      </c>
      <c r="D54" s="37" t="s">
        <v>46</v>
      </c>
      <c r="I54">
        <f>'pivot chart'!B55</f>
        <v>48.571428571428569</v>
      </c>
    </row>
    <row r="55" spans="1:9" x14ac:dyDescent="0.2">
      <c r="A55" s="35" t="s">
        <v>48</v>
      </c>
      <c r="B55" s="47">
        <v>48.571428571428569</v>
      </c>
      <c r="C55" s="48">
        <v>72.21052631578948</v>
      </c>
      <c r="D55" s="42">
        <v>56.888888888888886</v>
      </c>
    </row>
    <row r="56" spans="1:9" x14ac:dyDescent="0.2">
      <c r="A56" s="45" t="s">
        <v>76</v>
      </c>
      <c r="B56" s="49">
        <v>35</v>
      </c>
      <c r="C56" s="50">
        <v>19</v>
      </c>
      <c r="D56" s="46">
        <v>54</v>
      </c>
      <c r="G56" s="16" t="s">
        <v>11</v>
      </c>
      <c r="H56" s="16" t="str">
        <f>D64</f>
        <v>Pre-Restoration</v>
      </c>
    </row>
    <row r="57" spans="1:9" x14ac:dyDescent="0.2">
      <c r="G57" s="16" t="s">
        <v>24</v>
      </c>
      <c r="H57" s="24">
        <f>D65</f>
        <v>235</v>
      </c>
      <c r="I57" s="17" t="str">
        <f>C64</f>
        <v>Post-Restoration</v>
      </c>
    </row>
    <row r="58" spans="1:9" x14ac:dyDescent="0.2">
      <c r="G58" s="18" t="s">
        <v>27</v>
      </c>
      <c r="H58" s="26">
        <f>D66</f>
        <v>241</v>
      </c>
      <c r="I58" s="25">
        <f>C65</f>
        <v>53.647058823529413</v>
      </c>
    </row>
    <row r="59" spans="1:9" x14ac:dyDescent="0.2">
      <c r="I59" s="27">
        <f>C66</f>
        <v>44.529411764705884</v>
      </c>
    </row>
    <row r="63" spans="1:9" x14ac:dyDescent="0.2">
      <c r="A63" s="31" t="s">
        <v>48</v>
      </c>
      <c r="B63" s="32"/>
      <c r="C63" s="31" t="s">
        <v>41</v>
      </c>
      <c r="D63" s="32"/>
      <c r="E63" s="33"/>
    </row>
    <row r="64" spans="1:9" x14ac:dyDescent="0.2">
      <c r="A64" s="31" t="s">
        <v>40</v>
      </c>
      <c r="B64" s="31" t="s">
        <v>11</v>
      </c>
      <c r="C64" s="35" t="s">
        <v>61</v>
      </c>
      <c r="D64" s="36" t="s">
        <v>45</v>
      </c>
      <c r="E64" s="37" t="s">
        <v>46</v>
      </c>
    </row>
    <row r="65" spans="1:15" x14ac:dyDescent="0.2">
      <c r="A65" s="35" t="s">
        <v>43</v>
      </c>
      <c r="B65" s="35" t="s">
        <v>24</v>
      </c>
      <c r="C65" s="47">
        <v>53.647058823529413</v>
      </c>
      <c r="D65" s="48">
        <v>235</v>
      </c>
      <c r="E65" s="42">
        <v>72.736842105263165</v>
      </c>
    </row>
    <row r="66" spans="1:15" x14ac:dyDescent="0.2">
      <c r="A66" s="34"/>
      <c r="B66" s="43" t="s">
        <v>27</v>
      </c>
      <c r="C66" s="51">
        <v>44.529411764705884</v>
      </c>
      <c r="D66" s="27">
        <v>241</v>
      </c>
      <c r="E66" s="44">
        <v>55.444444444444443</v>
      </c>
    </row>
    <row r="67" spans="1:15" x14ac:dyDescent="0.2">
      <c r="A67" s="35" t="s">
        <v>67</v>
      </c>
      <c r="B67" s="32"/>
      <c r="C67" s="47">
        <v>49.088235294117645</v>
      </c>
      <c r="D67" s="48">
        <v>237</v>
      </c>
      <c r="E67" s="42">
        <v>64.324324324324323</v>
      </c>
    </row>
    <row r="68" spans="1:15" x14ac:dyDescent="0.2">
      <c r="A68" s="38" t="s">
        <v>46</v>
      </c>
      <c r="B68" s="52"/>
      <c r="C68" s="39">
        <v>49.088235294117645</v>
      </c>
      <c r="D68" s="40">
        <v>237</v>
      </c>
      <c r="E68" s="41">
        <v>64.324324324324323</v>
      </c>
    </row>
    <row r="74" spans="1:15" x14ac:dyDescent="0.2">
      <c r="A74" s="35"/>
      <c r="B74" s="35"/>
      <c r="C74" s="32"/>
      <c r="D74" s="33"/>
    </row>
    <row r="75" spans="1:15" x14ac:dyDescent="0.2">
      <c r="A75" s="35"/>
      <c r="B75" s="35" t="s">
        <v>61</v>
      </c>
      <c r="C75" s="36" t="s">
        <v>45</v>
      </c>
      <c r="D75" s="37" t="s">
        <v>46</v>
      </c>
      <c r="I75" s="16"/>
      <c r="J75" s="16" t="s">
        <v>61</v>
      </c>
      <c r="K75" s="17" t="s">
        <v>45</v>
      </c>
      <c r="N75" s="2" t="s">
        <v>45</v>
      </c>
      <c r="O75" s="2" t="s">
        <v>61</v>
      </c>
    </row>
    <row r="76" spans="1:15" x14ac:dyDescent="0.2">
      <c r="A76" s="35" t="s">
        <v>51</v>
      </c>
      <c r="B76" s="47">
        <v>35</v>
      </c>
      <c r="C76" s="48">
        <v>15</v>
      </c>
      <c r="D76" s="42">
        <v>50</v>
      </c>
      <c r="I76" s="16" t="s">
        <v>51</v>
      </c>
      <c r="J76" s="47">
        <f>'pivot chart'!B76</f>
        <v>35</v>
      </c>
      <c r="K76" s="48">
        <f>'pivot chart'!C76</f>
        <v>15</v>
      </c>
      <c r="M76" s="16" t="s">
        <v>12</v>
      </c>
      <c r="N76" s="19">
        <f>K76/K86</f>
        <v>0.78947368421052633</v>
      </c>
      <c r="O76" s="19">
        <f>J76/J86</f>
        <v>1</v>
      </c>
    </row>
    <row r="77" spans="1:15" x14ac:dyDescent="0.2">
      <c r="A77" s="43" t="s">
        <v>68</v>
      </c>
      <c r="B77" s="51">
        <v>1</v>
      </c>
      <c r="C77" s="27"/>
      <c r="D77" s="44">
        <v>1</v>
      </c>
      <c r="I77" s="18" t="s">
        <v>68</v>
      </c>
      <c r="J77" s="51">
        <f>'pivot chart'!B77</f>
        <v>1</v>
      </c>
      <c r="K77" s="27">
        <f>'pivot chart'!C77</f>
        <v>0</v>
      </c>
      <c r="M77" s="28" t="s">
        <v>65</v>
      </c>
      <c r="N77" s="19"/>
      <c r="O77" s="19">
        <f>J77/J86</f>
        <v>2.8571428571428571E-2</v>
      </c>
    </row>
    <row r="78" spans="1:15" x14ac:dyDescent="0.2">
      <c r="A78" s="43" t="s">
        <v>74</v>
      </c>
      <c r="B78" s="51">
        <v>8</v>
      </c>
      <c r="C78" s="27">
        <v>1</v>
      </c>
      <c r="D78" s="44">
        <v>9</v>
      </c>
      <c r="I78" s="18" t="s">
        <v>74</v>
      </c>
      <c r="J78" s="51">
        <f>'pivot chart'!B78</f>
        <v>8</v>
      </c>
      <c r="K78" s="27">
        <f>'pivot chart'!C78</f>
        <v>1</v>
      </c>
      <c r="M78" s="29" t="s">
        <v>75</v>
      </c>
      <c r="N78" s="19">
        <f>K78/K86</f>
        <v>5.2631578947368418E-2</v>
      </c>
      <c r="O78" s="19">
        <f>J78/J86</f>
        <v>0.22857142857142856</v>
      </c>
    </row>
    <row r="79" spans="1:15" x14ac:dyDescent="0.2">
      <c r="A79" s="43" t="s">
        <v>53</v>
      </c>
      <c r="B79" s="51">
        <v>1</v>
      </c>
      <c r="C79" s="27">
        <v>2</v>
      </c>
      <c r="D79" s="44">
        <v>3</v>
      </c>
      <c r="I79" s="18" t="s">
        <v>53</v>
      </c>
      <c r="J79" s="51">
        <f>'pivot chart'!B79</f>
        <v>1</v>
      </c>
      <c r="K79" s="27">
        <f>'pivot chart'!C79</f>
        <v>2</v>
      </c>
      <c r="M79" s="29" t="s">
        <v>72</v>
      </c>
      <c r="N79" s="19">
        <f>K79/K86</f>
        <v>0.10526315789473684</v>
      </c>
      <c r="O79" s="19">
        <f>J79/J86</f>
        <v>2.8571428571428571E-2</v>
      </c>
    </row>
    <row r="80" spans="1:15" x14ac:dyDescent="0.2">
      <c r="A80" s="43" t="s">
        <v>54</v>
      </c>
      <c r="B80" s="51"/>
      <c r="C80" s="27">
        <v>3</v>
      </c>
      <c r="D80" s="44">
        <v>3</v>
      </c>
      <c r="I80" s="18" t="s">
        <v>54</v>
      </c>
      <c r="J80" s="51">
        <f>'pivot chart'!B80</f>
        <v>0</v>
      </c>
      <c r="K80" s="27">
        <f>'pivot chart'!C80</f>
        <v>3</v>
      </c>
      <c r="M80" s="18" t="s">
        <v>14</v>
      </c>
      <c r="N80" s="19">
        <f>K80/K86</f>
        <v>0.15789473684210525</v>
      </c>
      <c r="O80" s="19">
        <f>K80/J86</f>
        <v>8.5714285714285715E-2</v>
      </c>
    </row>
    <row r="81" spans="1:15" x14ac:dyDescent="0.2">
      <c r="A81" s="43" t="s">
        <v>55</v>
      </c>
      <c r="B81" s="51"/>
      <c r="C81" s="27">
        <v>5</v>
      </c>
      <c r="D81" s="44">
        <v>5</v>
      </c>
      <c r="I81" s="18" t="s">
        <v>55</v>
      </c>
      <c r="J81" s="51">
        <f>'pivot chart'!B81</f>
        <v>0</v>
      </c>
      <c r="K81" s="27">
        <f>'pivot chart'!C81</f>
        <v>5</v>
      </c>
      <c r="M81" s="18" t="s">
        <v>59</v>
      </c>
      <c r="N81" s="19">
        <f>K81/K86</f>
        <v>0.26315789473684209</v>
      </c>
      <c r="O81" s="19">
        <f>J81/J86</f>
        <v>0</v>
      </c>
    </row>
    <row r="82" spans="1:15" x14ac:dyDescent="0.2">
      <c r="A82" s="43" t="s">
        <v>56</v>
      </c>
      <c r="B82" s="51"/>
      <c r="C82" s="27">
        <v>1</v>
      </c>
      <c r="D82" s="44">
        <v>1</v>
      </c>
      <c r="I82" s="18" t="s">
        <v>56</v>
      </c>
      <c r="J82" s="51">
        <f>'pivot chart'!B82</f>
        <v>0</v>
      </c>
      <c r="K82" s="27">
        <f>'pivot chart'!C82</f>
        <v>1</v>
      </c>
      <c r="M82" s="18" t="s">
        <v>17</v>
      </c>
      <c r="N82" s="19">
        <f>K82/K86</f>
        <v>5.2631578947368418E-2</v>
      </c>
      <c r="O82" s="19">
        <f>J82/J86</f>
        <v>0</v>
      </c>
    </row>
    <row r="83" spans="1:15" x14ac:dyDescent="0.2">
      <c r="A83" s="43" t="s">
        <v>57</v>
      </c>
      <c r="B83" s="51"/>
      <c r="C83" s="27">
        <v>1</v>
      </c>
      <c r="D83" s="44">
        <v>1</v>
      </c>
      <c r="I83" s="18" t="s">
        <v>57</v>
      </c>
      <c r="J83" s="51">
        <f>'pivot chart'!B83</f>
        <v>0</v>
      </c>
      <c r="K83" s="27">
        <f>'pivot chart'!C83</f>
        <v>1</v>
      </c>
      <c r="M83" s="29" t="s">
        <v>18</v>
      </c>
      <c r="N83" s="19">
        <f>K83/K86</f>
        <v>5.2631578947368418E-2</v>
      </c>
      <c r="O83">
        <f>J83/J86</f>
        <v>0</v>
      </c>
    </row>
    <row r="84" spans="1:15" x14ac:dyDescent="0.2">
      <c r="A84" s="43" t="s">
        <v>73</v>
      </c>
      <c r="B84" s="51">
        <v>1</v>
      </c>
      <c r="C84" s="27">
        <v>2</v>
      </c>
      <c r="D84" s="44">
        <v>3</v>
      </c>
      <c r="I84" s="18" t="s">
        <v>73</v>
      </c>
      <c r="J84" s="51">
        <f>'pivot chart'!B84</f>
        <v>1</v>
      </c>
      <c r="K84" s="27">
        <f>'pivot chart'!C84</f>
        <v>2</v>
      </c>
      <c r="M84" s="30" t="s">
        <v>70</v>
      </c>
      <c r="N84" s="19">
        <f>K84/K86</f>
        <v>0.10526315789473684</v>
      </c>
      <c r="O84" s="19">
        <f>J84/J86</f>
        <v>2.8571428571428571E-2</v>
      </c>
    </row>
    <row r="85" spans="1:15" x14ac:dyDescent="0.2">
      <c r="A85" s="43" t="s">
        <v>78</v>
      </c>
      <c r="B85" s="51">
        <v>1</v>
      </c>
      <c r="C85" s="27"/>
      <c r="D85" s="44">
        <v>1</v>
      </c>
      <c r="I85" s="43" t="s">
        <v>78</v>
      </c>
      <c r="J85" s="51">
        <f>'pivot chart'!B85</f>
        <v>1</v>
      </c>
      <c r="K85" s="27">
        <f>'pivot chart'!C85</f>
        <v>0</v>
      </c>
      <c r="M85" s="30" t="s">
        <v>19</v>
      </c>
      <c r="N85">
        <f>K85/K86</f>
        <v>0</v>
      </c>
      <c r="O85" s="19">
        <f>J85/J86</f>
        <v>2.8571428571428571E-2</v>
      </c>
    </row>
    <row r="86" spans="1:15" x14ac:dyDescent="0.2">
      <c r="A86" s="45" t="s">
        <v>58</v>
      </c>
      <c r="B86" s="49">
        <v>35</v>
      </c>
      <c r="C86" s="50">
        <v>19</v>
      </c>
      <c r="D86" s="46">
        <v>54</v>
      </c>
      <c r="I86" s="45" t="s">
        <v>58</v>
      </c>
      <c r="J86" s="49">
        <f>'pivot chart'!B86</f>
        <v>35</v>
      </c>
      <c r="K86" s="50">
        <f>'pivot chart'!C86</f>
        <v>19</v>
      </c>
    </row>
  </sheetData>
  <phoneticPr fontId="0" type="noConversion"/>
  <pageMargins left="0.75" right="0.75" top="1" bottom="1" header="0.5" footer="0.5"/>
  <pageSetup orientation="portrait" r:id="rId7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96" zoomScaleNormal="100" zoomScaleSheetLayoutView="96" workbookViewId="0">
      <selection activeCell="I40" sqref="I40"/>
    </sheetView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7" zoomScaleNormal="80" zoomScaleSheetLayoutView="77" workbookViewId="0">
      <selection activeCell="I40" sqref="I40"/>
    </sheetView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 data  </vt:lpstr>
      <vt:lpstr> data no zero</vt:lpstr>
      <vt:lpstr>pivot chart</vt:lpstr>
      <vt:lpstr>mummichog</vt:lpstr>
      <vt:lpstr>species diversity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Liz Duff</cp:lastModifiedBy>
  <cp:lastPrinted>2019-02-12T15:58:04Z</cp:lastPrinted>
  <dcterms:created xsi:type="dcterms:W3CDTF">1998-11-10T20:39:15Z</dcterms:created>
  <dcterms:modified xsi:type="dcterms:W3CDTF">2019-02-12T15:58:17Z</dcterms:modified>
</cp:coreProperties>
</file>