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ml.chartshapes+xml"/>
  <Override PartName="/xl/charts/chart17.xml" ContentType="application/vnd.openxmlformats-officedocument.drawingml.chart+xml"/>
  <Override PartName="/xl/drawings/drawing4.xml" ContentType="application/vnd.openxmlformats-officedocument.drawingml.chartshapes+xml"/>
  <Override PartName="/xl/charts/chart18.xml" ContentType="application/vnd.openxmlformats-officedocument.drawingml.chart+xml"/>
  <Override PartName="/xl/drawings/drawing5.xml" ContentType="application/vnd.openxmlformats-officedocument.drawingml.chartshape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7.xml" ContentType="application/vnd.openxmlformats-officedocument.drawingml.chartshapes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8.xml" ContentType="application/vnd.openxmlformats-officedocument.drawingml.chartshapes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9.xml" ContentType="application/vnd.openxmlformats-officedocument.drawingml.chartshapes+xml"/>
  <Override PartName="/xl/charts/chart30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2.xml" ContentType="application/vnd.openxmlformats-officedocument.drawingml.chartshapes+xml"/>
  <Override PartName="/xl/charts/chart34.xml" ContentType="application/vnd.openxmlformats-officedocument.drawingml.chart+xml"/>
  <Override PartName="/xl/drawings/drawing13.xml" ContentType="application/vnd.openxmlformats-officedocument.drawingml.chartshapes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915" yWindow="-45" windowWidth="8130" windowHeight="7620" tabRatio="878"/>
  </bookViews>
  <sheets>
    <sheet name="data" sheetId="3" r:id="rId1"/>
    <sheet name="data summary tables" sheetId="17" r:id="rId2"/>
    <sheet name="graphs" sheetId="16" r:id="rId3"/>
    <sheet name="Graphs for Dave 05" sheetId="25" r:id="rId4"/>
    <sheet name="Pivot Charts Daves graphs" sheetId="21" r:id="rId5"/>
    <sheet name="Graphs for Dave 09 update" sheetId="26" r:id="rId6"/>
    <sheet name="data tables er" sheetId="19" r:id="rId7"/>
    <sheet name="data er" sheetId="18" r:id="rId8"/>
    <sheet name="Salinity and time" sheetId="29" r:id="rId9"/>
    <sheet name="Sheet1" sheetId="30" r:id="rId10"/>
  </sheets>
  <definedNames>
    <definedName name="_xlnm._FilterDatabase" localSheetId="0" hidden="1">data!$A$2:$Q$338</definedName>
    <definedName name="_xlnm._FilterDatabase" localSheetId="7" hidden="1">'data er'!$A$1:$I$177</definedName>
    <definedName name="Site">#REF!</definedName>
    <definedName name="Well">#REF!</definedName>
    <definedName name="Well_Code">#REF!</definedName>
  </definedNames>
  <calcPr calcId="152511"/>
  <pivotCaches>
    <pivotCache cacheId="2" r:id="rId11"/>
    <pivotCache cacheId="3" r:id="rId12"/>
  </pivotCaches>
</workbook>
</file>

<file path=xl/calcChain.xml><?xml version="1.0" encoding="utf-8"?>
<calcChain xmlns="http://schemas.openxmlformats.org/spreadsheetml/2006/main">
  <c r="D77" i="17" l="1"/>
  <c r="C77" i="17"/>
  <c r="B77" i="17"/>
  <c r="D76" i="17"/>
  <c r="C76" i="17"/>
  <c r="B76" i="17"/>
  <c r="D75" i="17"/>
  <c r="C75" i="17"/>
  <c r="B75" i="17"/>
  <c r="H16" i="17"/>
  <c r="I16" i="17"/>
  <c r="J16" i="17"/>
  <c r="K16" i="17"/>
  <c r="H17" i="17"/>
  <c r="I17" i="17"/>
  <c r="J17" i="17"/>
  <c r="K17" i="17"/>
  <c r="H18" i="17"/>
  <c r="I18" i="17"/>
  <c r="J18" i="17"/>
  <c r="K18" i="17"/>
  <c r="H19" i="17"/>
  <c r="I19" i="17"/>
  <c r="J19" i="17"/>
  <c r="K19" i="17"/>
  <c r="H20" i="17"/>
  <c r="I20" i="17"/>
  <c r="J20" i="17"/>
  <c r="K20" i="17"/>
  <c r="H21" i="17"/>
  <c r="I21" i="17"/>
  <c r="J21" i="17"/>
  <c r="K21" i="17"/>
  <c r="H5" i="17"/>
  <c r="I5" i="17"/>
  <c r="J5" i="17"/>
  <c r="K5" i="17"/>
  <c r="H6" i="17"/>
  <c r="K6" i="17"/>
  <c r="L6" i="17"/>
  <c r="H7" i="17"/>
  <c r="I7" i="17"/>
  <c r="J7" i="17"/>
  <c r="K7" i="17"/>
  <c r="L7" i="17"/>
  <c r="H8" i="17"/>
  <c r="I8" i="17"/>
  <c r="J8" i="17"/>
  <c r="K8" i="17"/>
  <c r="L8" i="17"/>
  <c r="H9" i="17"/>
  <c r="I9" i="17"/>
  <c r="J9" i="17"/>
  <c r="K9" i="17"/>
  <c r="L9" i="17"/>
  <c r="H10" i="17"/>
  <c r="I10" i="17"/>
  <c r="J10" i="17"/>
  <c r="K10" i="17"/>
  <c r="L10" i="17"/>
  <c r="B60" i="17"/>
  <c r="C60" i="17"/>
  <c r="D60" i="17"/>
  <c r="E60" i="17"/>
  <c r="F60" i="17"/>
  <c r="G60" i="17"/>
  <c r="H60" i="17"/>
  <c r="I60" i="17"/>
  <c r="J60" i="17"/>
  <c r="K60" i="17"/>
  <c r="L60" i="17"/>
  <c r="M60" i="17"/>
  <c r="N60" i="17"/>
  <c r="B61" i="17"/>
  <c r="C61" i="17"/>
  <c r="D61" i="17"/>
  <c r="E61" i="17"/>
  <c r="F61" i="17"/>
  <c r="G61" i="17"/>
  <c r="H61" i="17"/>
  <c r="I61" i="17"/>
  <c r="J61" i="17"/>
  <c r="K61" i="17"/>
  <c r="L61" i="17"/>
  <c r="M61" i="17"/>
  <c r="N61" i="17"/>
  <c r="H23" i="17"/>
  <c r="N3" i="3"/>
  <c r="O3" i="3"/>
  <c r="P3" i="3"/>
  <c r="N11" i="3"/>
  <c r="O11" i="3"/>
  <c r="P11" i="3"/>
  <c r="N20" i="3"/>
  <c r="O20" i="3"/>
  <c r="P20" i="3"/>
  <c r="N32" i="3"/>
  <c r="O32" i="3"/>
  <c r="P32" i="3"/>
  <c r="N44" i="3"/>
  <c r="O44" i="3"/>
  <c r="P44" i="3"/>
  <c r="N56" i="3"/>
  <c r="O56" i="3"/>
  <c r="P56" i="3"/>
  <c r="M4" i="17"/>
  <c r="M5" i="17"/>
  <c r="M6" i="17"/>
  <c r="M7" i="17"/>
  <c r="M8" i="17"/>
  <c r="M9" i="17"/>
  <c r="I23" i="17"/>
  <c r="J23" i="17"/>
  <c r="K23" i="17"/>
  <c r="L23" i="17"/>
  <c r="M23" i="17"/>
  <c r="H24" i="17"/>
  <c r="I24" i="17"/>
  <c r="J24" i="17"/>
  <c r="K24" i="17"/>
  <c r="L24" i="17"/>
  <c r="M24" i="17"/>
  <c r="H25" i="17"/>
  <c r="I25" i="17"/>
  <c r="J25" i="17"/>
  <c r="K25" i="17"/>
  <c r="L25" i="17"/>
  <c r="M25" i="17"/>
  <c r="H26" i="17"/>
  <c r="I26" i="17"/>
  <c r="J26" i="17"/>
  <c r="K26" i="17"/>
  <c r="L26" i="17"/>
  <c r="M26" i="17"/>
  <c r="H27" i="17"/>
  <c r="I27" i="17"/>
  <c r="J27" i="17"/>
  <c r="K27" i="17"/>
  <c r="L27" i="17"/>
  <c r="M27" i="17"/>
  <c r="H28" i="17"/>
  <c r="I28" i="17"/>
  <c r="J28" i="17"/>
  <c r="K28" i="17"/>
  <c r="L28" i="17"/>
  <c r="M28" i="17"/>
  <c r="H7" i="19"/>
  <c r="I7" i="19"/>
  <c r="H13" i="19"/>
  <c r="I13" i="19"/>
  <c r="H17" i="19"/>
  <c r="I17" i="19"/>
  <c r="H23" i="19"/>
  <c r="I23" i="19"/>
  <c r="H29" i="19"/>
  <c r="I29" i="19"/>
  <c r="H34" i="19"/>
  <c r="I34" i="19"/>
  <c r="H39" i="19"/>
  <c r="I39" i="19"/>
  <c r="H45" i="19"/>
  <c r="I45" i="19"/>
  <c r="H51" i="19"/>
  <c r="I51" i="19"/>
  <c r="H57" i="19"/>
  <c r="I57" i="19"/>
  <c r="H61" i="19"/>
  <c r="I61" i="19"/>
  <c r="H66" i="19"/>
  <c r="I66" i="19"/>
  <c r="H107" i="19"/>
  <c r="I107" i="19"/>
  <c r="H111" i="19"/>
  <c r="I111" i="19"/>
  <c r="H115" i="19"/>
  <c r="I115" i="19"/>
  <c r="H140" i="19"/>
  <c r="I140" i="19"/>
  <c r="H145" i="19"/>
  <c r="I145" i="19"/>
  <c r="H150" i="19"/>
  <c r="I150" i="19"/>
  <c r="H156" i="19"/>
  <c r="I156" i="19"/>
  <c r="H197" i="19"/>
  <c r="I197" i="19"/>
  <c r="I201" i="19"/>
  <c r="H205" i="19"/>
  <c r="I205" i="19"/>
  <c r="H230" i="19"/>
  <c r="I230" i="19"/>
  <c r="H236" i="19"/>
  <c r="I236" i="19"/>
  <c r="H240" i="19"/>
  <c r="I240" i="19"/>
  <c r="H245" i="19"/>
  <c r="I245" i="19"/>
  <c r="X42" i="21"/>
  <c r="X43" i="21"/>
  <c r="X44" i="21"/>
  <c r="Y48" i="21"/>
  <c r="Y50" i="21"/>
  <c r="Y54" i="21"/>
  <c r="Y55" i="21"/>
</calcChain>
</file>

<file path=xl/sharedStrings.xml><?xml version="1.0" encoding="utf-8"?>
<sst xmlns="http://schemas.openxmlformats.org/spreadsheetml/2006/main" count="4974" uniqueCount="134">
  <si>
    <t>Site</t>
  </si>
  <si>
    <t>Date</t>
  </si>
  <si>
    <t>Well 1.1</t>
  </si>
  <si>
    <t>Well 2.1</t>
  </si>
  <si>
    <t>Well 3.1</t>
  </si>
  <si>
    <t>Spring</t>
  </si>
  <si>
    <t>Fall</t>
  </si>
  <si>
    <t>Well 1.0</t>
  </si>
  <si>
    <t>Well 2.0</t>
  </si>
  <si>
    <t>Well 3.0</t>
  </si>
  <si>
    <t>Well 1.3</t>
  </si>
  <si>
    <t>Well 2.3</t>
  </si>
  <si>
    <t>Well 3.3</t>
  </si>
  <si>
    <t>Treatment</t>
  </si>
  <si>
    <t>Restricted</t>
  </si>
  <si>
    <t>Grand Total</t>
  </si>
  <si>
    <t>Average of Salinity</t>
  </si>
  <si>
    <t>Avg of Wells Tested</t>
  </si>
  <si>
    <t>Season</t>
  </si>
  <si>
    <t>Transec #</t>
  </si>
  <si>
    <t>Transect</t>
  </si>
  <si>
    <t>Station</t>
  </si>
  <si>
    <t>Depth</t>
  </si>
  <si>
    <t>Salinity</t>
  </si>
  <si>
    <t>Comments</t>
  </si>
  <si>
    <t>Avg. S</t>
  </si>
  <si>
    <t>Avg. M</t>
  </si>
  <si>
    <t>Avg. D</t>
  </si>
  <si>
    <t xml:space="preserve">Osram, Sylvania, Danvers, MA </t>
  </si>
  <si>
    <t>S</t>
  </si>
  <si>
    <t>M</t>
  </si>
  <si>
    <t>D</t>
  </si>
  <si>
    <t>Observers</t>
  </si>
  <si>
    <t>(blank)</t>
  </si>
  <si>
    <t>2_Transition</t>
  </si>
  <si>
    <t>2nd 2_Transition</t>
  </si>
  <si>
    <t>1_Dense Phrag</t>
  </si>
  <si>
    <t>3_No Phrag</t>
  </si>
  <si>
    <t>Treatment choices: Restored 1= Increased tidal flow,  Restored 2= Fill removal/panne creation, Collapsed, Reference, Restricted, Filled, Tide gates open</t>
  </si>
  <si>
    <t>n0 cap</t>
  </si>
  <si>
    <t>s=none</t>
  </si>
  <si>
    <t>Ave. 20 2005</t>
  </si>
  <si>
    <t>Year</t>
  </si>
  <si>
    <t>1998</t>
  </si>
  <si>
    <t>1999</t>
  </si>
  <si>
    <t>2000</t>
  </si>
  <si>
    <t>2001</t>
  </si>
  <si>
    <t>2002</t>
  </si>
  <si>
    <t>2003</t>
  </si>
  <si>
    <t>2004</t>
  </si>
  <si>
    <t>2005</t>
  </si>
  <si>
    <t>Shallow, Phrag T1</t>
  </si>
  <si>
    <t>Shallow, Trans T1</t>
  </si>
  <si>
    <t>Shallow, SECOND Trans T1</t>
  </si>
  <si>
    <t>Shallow, No Phrag, T1</t>
  </si>
  <si>
    <t>Medium, Phrag, T1</t>
  </si>
  <si>
    <t>Medium, Trans 1, T1</t>
  </si>
  <si>
    <t>Medium, Trans 2, T1</t>
  </si>
  <si>
    <t>Medium, No Phrag, T1</t>
  </si>
  <si>
    <t>Deep. Phrag, T1</t>
  </si>
  <si>
    <t>Deep, Trans 1, T1</t>
  </si>
  <si>
    <t>Deep, Trans 2, T1</t>
  </si>
  <si>
    <t>Deep, No Phrag, T1</t>
  </si>
  <si>
    <t>Shallow, Phrag, T1</t>
  </si>
  <si>
    <t>no data</t>
  </si>
  <si>
    <t>Shallow, Trans 1, T1</t>
  </si>
  <si>
    <t>Shallow, Trans 2, T1</t>
  </si>
  <si>
    <t xml:space="preserve">no data, </t>
  </si>
  <si>
    <t>Shallow, T1</t>
  </si>
  <si>
    <t>year</t>
  </si>
  <si>
    <t>Transition 1</t>
  </si>
  <si>
    <t>Phragmites</t>
  </si>
  <si>
    <t>Transition 2</t>
  </si>
  <si>
    <t>no Phragmites</t>
  </si>
  <si>
    <t>err</t>
  </si>
  <si>
    <t>err Trans 1</t>
  </si>
  <si>
    <t>err phrag</t>
  </si>
  <si>
    <t>err Trans 2</t>
  </si>
  <si>
    <t>err No phrag</t>
  </si>
  <si>
    <t>No Phragmites</t>
  </si>
  <si>
    <t>2002 Total</t>
  </si>
  <si>
    <t>2004 Total</t>
  </si>
  <si>
    <t>2005 Total</t>
  </si>
  <si>
    <t>Shallow T0</t>
  </si>
  <si>
    <t>Medium T0</t>
  </si>
  <si>
    <t>Deep T0</t>
  </si>
  <si>
    <t>Shallow T1</t>
  </si>
  <si>
    <t>Medium T1</t>
  </si>
  <si>
    <t>Deep T1</t>
  </si>
  <si>
    <t>Shallow T3</t>
  </si>
  <si>
    <t>Medium T3</t>
  </si>
  <si>
    <t>Deep T3</t>
  </si>
  <si>
    <t>StdDev of Salinity</t>
  </si>
  <si>
    <t>Fall Total</t>
  </si>
  <si>
    <t>Fall Data Only</t>
  </si>
  <si>
    <t>D Total</t>
  </si>
  <si>
    <t>n=2</t>
  </si>
  <si>
    <t>n=1</t>
  </si>
  <si>
    <t>Std Dev</t>
  </si>
  <si>
    <t>missing well 1 set.</t>
  </si>
  <si>
    <t>cap off</t>
  </si>
  <si>
    <t>missing shallow</t>
  </si>
  <si>
    <t>Surface</t>
  </si>
  <si>
    <t>2006 Total</t>
  </si>
  <si>
    <t>2007 Total</t>
  </si>
  <si>
    <t>2008 Total</t>
  </si>
  <si>
    <t>2009 Total</t>
  </si>
  <si>
    <t xml:space="preserve"> </t>
  </si>
  <si>
    <t>shallow</t>
  </si>
  <si>
    <t>Medium</t>
  </si>
  <si>
    <t>deep</t>
  </si>
  <si>
    <t>Shallow</t>
  </si>
  <si>
    <t>Deep</t>
  </si>
  <si>
    <t xml:space="preserve">M,D=dry </t>
  </si>
  <si>
    <t>S=dry</t>
  </si>
  <si>
    <t>Total</t>
  </si>
  <si>
    <t>Well 4.1</t>
  </si>
  <si>
    <t>Transect 0</t>
  </si>
  <si>
    <t>Transect 1</t>
  </si>
  <si>
    <t>Transect 3</t>
  </si>
  <si>
    <t>s=mud</t>
  </si>
  <si>
    <t>1`0</t>
  </si>
  <si>
    <t>Set 1 (In Phragmites)</t>
  </si>
  <si>
    <t>Set 2 (Transition)</t>
  </si>
  <si>
    <t>Set 3 (No Phragmites)</t>
  </si>
  <si>
    <t>Av. Salinity T1</t>
  </si>
  <si>
    <t>Av. Salinity T3</t>
  </si>
  <si>
    <t xml:space="preserve">Av. Salinity T0 </t>
  </si>
  <si>
    <t>Average Ht T0</t>
  </si>
  <si>
    <t>Av. Ht T1</t>
  </si>
  <si>
    <t>Av. Ht T3</t>
  </si>
  <si>
    <t>Row Labels</t>
  </si>
  <si>
    <t>Column Labels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</si>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</sst>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0"/>
      <name val="Geneva"/>
    </font>
    <font>
      <b/>
      <sz val="10"/>
      <name val="Geneva"/>
    </font>
    <font>
      <b/>
      <sz val="10"/>
      <color theme="1"/>
      <name val="Geneva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4" xfId="0" applyNumberFormat="1" applyBorder="1"/>
    <xf numFmtId="1" fontId="0" fillId="0" borderId="5" xfId="0" applyNumberFormat="1" applyBorder="1"/>
    <xf numFmtId="0" fontId="0" fillId="0" borderId="0" xfId="0" quotePrefix="1"/>
    <xf numFmtId="2" fontId="0" fillId="0" borderId="7" xfId="0" applyNumberFormat="1" applyBorder="1"/>
    <xf numFmtId="2" fontId="0" fillId="0" borderId="8" xfId="0" applyNumberFormat="1" applyBorder="1"/>
    <xf numFmtId="2" fontId="0" fillId="0" borderId="6" xfId="0" applyNumberFormat="1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9" xfId="0" applyNumberFormat="1" applyBorder="1"/>
    <xf numFmtId="2" fontId="0" fillId="0" borderId="3" xfId="0" applyNumberFormat="1" applyBorder="1"/>
    <xf numFmtId="2" fontId="0" fillId="0" borderId="10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0" xfId="0" quotePrefix="1" applyNumberFormat="1"/>
    <xf numFmtId="1" fontId="0" fillId="0" borderId="6" xfId="0" applyNumberFormat="1" applyBorder="1"/>
    <xf numFmtId="164" fontId="0" fillId="0" borderId="6" xfId="0" pivotButton="1" applyNumberFormat="1" applyBorder="1"/>
    <xf numFmtId="164" fontId="0" fillId="0" borderId="7" xfId="0" pivotButton="1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11" xfId="0" applyNumberFormat="1" applyBorder="1"/>
    <xf numFmtId="164" fontId="0" fillId="0" borderId="6" xfId="0" applyNumberFormat="1" applyBorder="1"/>
    <xf numFmtId="164" fontId="0" fillId="0" borderId="2" xfId="0" applyNumberFormat="1" applyBorder="1"/>
    <xf numFmtId="164" fontId="0" fillId="0" borderId="12" xfId="0" applyNumberFormat="1" applyBorder="1"/>
    <xf numFmtId="164" fontId="0" fillId="0" borderId="9" xfId="0" applyNumberFormat="1" applyBorder="1"/>
    <xf numFmtId="164" fontId="0" fillId="0" borderId="3" xfId="0" applyNumberFormat="1" applyBorder="1"/>
    <xf numFmtId="164" fontId="0" fillId="0" borderId="10" xfId="0" applyNumberFormat="1" applyBorder="1"/>
    <xf numFmtId="164" fontId="0" fillId="0" borderId="5" xfId="0" applyNumberFormat="1" applyBorder="1"/>
    <xf numFmtId="1" fontId="0" fillId="0" borderId="7" xfId="0" applyNumberFormat="1" applyBorder="1"/>
    <xf numFmtId="1" fontId="0" fillId="0" borderId="11" xfId="0" applyNumberFormat="1" applyBorder="1"/>
    <xf numFmtId="164" fontId="1" fillId="0" borderId="0" xfId="0" applyNumberFormat="1" applyFont="1"/>
    <xf numFmtId="1" fontId="0" fillId="0" borderId="0" xfId="0" applyNumberFormat="1" applyFill="1" applyBorder="1"/>
    <xf numFmtId="164" fontId="0" fillId="0" borderId="0" xfId="0" applyNumberFormat="1" applyBorder="1"/>
    <xf numFmtId="0" fontId="0" fillId="0" borderId="0" xfId="0" applyAlignment="1">
      <alignment horizontal="left"/>
    </xf>
    <xf numFmtId="164" fontId="0" fillId="0" borderId="0" xfId="0" applyNumberFormat="1" applyFill="1" applyBorder="1"/>
    <xf numFmtId="0" fontId="1" fillId="0" borderId="0" xfId="0" applyFont="1"/>
    <xf numFmtId="0" fontId="0" fillId="0" borderId="6" xfId="0" applyBorder="1"/>
    <xf numFmtId="0" fontId="0" fillId="0" borderId="1" xfId="0" applyBorder="1"/>
    <xf numFmtId="0" fontId="0" fillId="0" borderId="4" xfId="0" applyNumberFormat="1" applyBorder="1"/>
    <xf numFmtId="0" fontId="0" fillId="0" borderId="6" xfId="0" applyNumberFormat="1" applyBorder="1"/>
    <xf numFmtId="0" fontId="0" fillId="0" borderId="1" xfId="0" applyNumberFormat="1" applyBorder="1"/>
    <xf numFmtId="0" fontId="0" fillId="0" borderId="2" xfId="0" applyNumberFormat="1" applyBorder="1"/>
    <xf numFmtId="0" fontId="0" fillId="0" borderId="9" xfId="0" applyNumberFormat="1" applyBorder="1"/>
    <xf numFmtId="0" fontId="0" fillId="0" borderId="0" xfId="0" applyNumberFormat="1"/>
    <xf numFmtId="0" fontId="0" fillId="0" borderId="3" xfId="0" applyNumberFormat="1" applyBorder="1"/>
    <xf numFmtId="1" fontId="0" fillId="0" borderId="9" xfId="0" applyNumberFormat="1" applyBorder="1"/>
    <xf numFmtId="0" fontId="0" fillId="0" borderId="9" xfId="0" applyBorder="1"/>
    <xf numFmtId="0" fontId="0" fillId="0" borderId="0" xfId="0" applyNumberFormat="1" applyBorder="1"/>
    <xf numFmtId="0" fontId="0" fillId="0" borderId="0" xfId="0" pivotButton="1"/>
    <xf numFmtId="0" fontId="2" fillId="0" borderId="13" xfId="0" applyFont="1" applyBorder="1" applyAlignment="1">
      <alignment horizontal="left"/>
    </xf>
    <xf numFmtId="0" fontId="2" fillId="2" borderId="13" xfId="0" applyFont="1" applyFill="1" applyBorder="1"/>
    <xf numFmtId="1" fontId="0" fillId="0" borderId="0" xfId="0" applyNumberFormat="1" applyAlignment="1">
      <alignment horizontal="left" indent="1"/>
    </xf>
    <xf numFmtId="0" fontId="2" fillId="0" borderId="13" xfId="0" applyNumberFormat="1" applyFont="1" applyBorder="1"/>
    <xf numFmtId="0" fontId="0" fillId="0" borderId="14" xfId="0" pivotButton="1" applyBorder="1"/>
    <xf numFmtId="0" fontId="0" fillId="0" borderId="15" xfId="0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14" xfId="0" applyNumberFormat="1" applyBorder="1"/>
    <xf numFmtId="0" fontId="0" fillId="0" borderId="17" xfId="0" applyNumberFormat="1" applyBorder="1"/>
    <xf numFmtId="0" fontId="0" fillId="0" borderId="18" xfId="0" applyNumberFormat="1" applyBorder="1"/>
    <xf numFmtId="0" fontId="0" fillId="0" borderId="19" xfId="0" applyBorder="1"/>
    <xf numFmtId="0" fontId="0" fillId="0" borderId="19" xfId="0" applyNumberFormat="1" applyBorder="1"/>
    <xf numFmtId="0" fontId="0" fillId="0" borderId="20" xfId="0" applyNumberFormat="1" applyBorder="1"/>
    <xf numFmtId="0" fontId="0" fillId="0" borderId="21" xfId="0" applyBorder="1"/>
    <xf numFmtId="0" fontId="0" fillId="0" borderId="21" xfId="0" applyNumberFormat="1" applyBorder="1"/>
    <xf numFmtId="0" fontId="0" fillId="0" borderId="22" xfId="0" applyNumberFormat="1" applyBorder="1"/>
    <xf numFmtId="0" fontId="0" fillId="0" borderId="23" xfId="0" applyNumberFormat="1" applyBorder="1"/>
    <xf numFmtId="2" fontId="0" fillId="0" borderId="14" xfId="0" pivotButton="1" applyNumberFormat="1" applyBorder="1"/>
    <xf numFmtId="2" fontId="0" fillId="0" borderId="15" xfId="0" applyNumberFormat="1" applyBorder="1"/>
    <xf numFmtId="2" fontId="0" fillId="0" borderId="16" xfId="0" applyNumberFormat="1" applyBorder="1"/>
    <xf numFmtId="2" fontId="0" fillId="0" borderId="14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0" fontId="0" fillId="0" borderId="24" xfId="0" applyBorder="1"/>
    <xf numFmtId="1" fontId="0" fillId="0" borderId="14" xfId="0" applyNumberFormat="1" applyBorder="1"/>
    <xf numFmtId="1" fontId="0" fillId="0" borderId="19" xfId="0" applyNumberFormat="1" applyBorder="1"/>
    <xf numFmtId="1" fontId="0" fillId="0" borderId="21" xfId="0" applyNumberFormat="1" applyBorder="1"/>
    <xf numFmtId="1" fontId="0" fillId="0" borderId="25" xfId="0" applyNumberFormat="1" applyBorder="1"/>
    <xf numFmtId="0" fontId="0" fillId="0" borderId="25" xfId="0" applyBorder="1"/>
  </cellXfs>
  <cellStyles count="1">
    <cellStyle name="Normal" xfId="0" builtinId="0"/>
  </cellStyles>
  <dxfs count="14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64" formatCode="0.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64" formatCode="0.0"/>
    </dxf>
    <dxf>
      <numFmt numFmtId="2" formatCode="0.00"/>
    </dxf>
    <dxf>
      <numFmt numFmtId="2" formatCode="0.0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12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Osram Sylvania, Danvers </a:t>
            </a:r>
          </a:p>
          <a:p>
            <a:pPr>
              <a:defRPr sz="9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12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1998 - 2018</a:t>
            </a:r>
          </a:p>
          <a:p>
            <a:pPr>
              <a:defRPr sz="9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12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Average Salinity vs. Well Depth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'data summary tables'!$I$5</c:f>
              <c:strCache>
                <c:ptCount val="1"/>
                <c:pt idx="0">
                  <c:v>1_Dense Phrag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tables'!$H$6:$H$9</c:f>
              <c:strCache>
                <c:ptCount val="4"/>
                <c:pt idx="0">
                  <c:v>Surface</c:v>
                </c:pt>
                <c:pt idx="1">
                  <c:v>S</c:v>
                </c:pt>
                <c:pt idx="2">
                  <c:v>M</c:v>
                </c:pt>
                <c:pt idx="3">
                  <c:v>D</c:v>
                </c:pt>
              </c:strCache>
            </c:strRef>
          </c:cat>
          <c:val>
            <c:numRef>
              <c:f>'data summary tables'!$I$6:$I$9</c:f>
              <c:numCache>
                <c:formatCode>0.00</c:formatCode>
                <c:ptCount val="4"/>
                <c:pt idx="1">
                  <c:v>21.686274509803923</c:v>
                </c:pt>
                <c:pt idx="2">
                  <c:v>25.83</c:v>
                </c:pt>
                <c:pt idx="3">
                  <c:v>26.442307692307693</c:v>
                </c:pt>
              </c:numCache>
            </c:numRef>
          </c:val>
        </c:ser>
        <c:ser>
          <c:idx val="0"/>
          <c:order val="1"/>
          <c:tx>
            <c:strRef>
              <c:f>'data summary tables'!$J$5</c:f>
              <c:strCache>
                <c:ptCount val="1"/>
                <c:pt idx="0">
                  <c:v>2_Transition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tables'!$H$6:$H$9</c:f>
              <c:strCache>
                <c:ptCount val="4"/>
                <c:pt idx="0">
                  <c:v>Surface</c:v>
                </c:pt>
                <c:pt idx="1">
                  <c:v>S</c:v>
                </c:pt>
                <c:pt idx="2">
                  <c:v>M</c:v>
                </c:pt>
                <c:pt idx="3">
                  <c:v>D</c:v>
                </c:pt>
              </c:strCache>
            </c:strRef>
          </c:cat>
          <c:val>
            <c:numRef>
              <c:f>'data summary tables'!$J$6:$J$9</c:f>
              <c:numCache>
                <c:formatCode>0.00</c:formatCode>
                <c:ptCount val="4"/>
                <c:pt idx="1">
                  <c:v>24.932203389830509</c:v>
                </c:pt>
                <c:pt idx="2">
                  <c:v>29.810344827586206</c:v>
                </c:pt>
                <c:pt idx="3">
                  <c:v>30.35593220338983</c:v>
                </c:pt>
              </c:numCache>
            </c:numRef>
          </c:val>
        </c:ser>
        <c:ser>
          <c:idx val="1"/>
          <c:order val="2"/>
          <c:tx>
            <c:strRef>
              <c:f>'data summary tables'!$K$5</c:f>
              <c:strCache>
                <c:ptCount val="1"/>
                <c:pt idx="0">
                  <c:v>3_No Phrag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tables'!$H$6:$H$9</c:f>
              <c:strCache>
                <c:ptCount val="4"/>
                <c:pt idx="0">
                  <c:v>Surface</c:v>
                </c:pt>
                <c:pt idx="1">
                  <c:v>S</c:v>
                </c:pt>
                <c:pt idx="2">
                  <c:v>M</c:v>
                </c:pt>
                <c:pt idx="3">
                  <c:v>D</c:v>
                </c:pt>
              </c:strCache>
            </c:strRef>
          </c:cat>
          <c:val>
            <c:numRef>
              <c:f>'data summary tables'!$K$6:$K$9</c:f>
              <c:numCache>
                <c:formatCode>0.00</c:formatCode>
                <c:ptCount val="4"/>
                <c:pt idx="0">
                  <c:v>35</c:v>
                </c:pt>
                <c:pt idx="1">
                  <c:v>27.040816326530614</c:v>
                </c:pt>
                <c:pt idx="2">
                  <c:v>31.224137931034484</c:v>
                </c:pt>
                <c:pt idx="3">
                  <c:v>32.043859649122808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200832"/>
        <c:axId val="224200048"/>
      </c:barChart>
      <c:catAx>
        <c:axId val="22420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420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20004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2.3090064204468883E-2"/>
              <c:y val="0.42785388028258758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4200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Phragmites Ht  vs</a:t>
            </a:r>
            <a:r>
              <a:rPr lang="en-US" baseline="0"/>
              <a:t> Salinity </a:t>
            </a:r>
            <a:r>
              <a:rPr lang="en-US"/>
              <a:t>T0 Danvers,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tables'!$A$102</c:f>
              <c:strCache>
                <c:ptCount val="1"/>
                <c:pt idx="0">
                  <c:v>Average Ht T0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tables'!$F$101:$V$101</c:f>
              <c:numCache>
                <c:formatCode>General</c:formatCode>
                <c:ptCount val="17"/>
                <c:pt idx="0">
                  <c:v>23.777777777777779</c:v>
                </c:pt>
                <c:pt idx="2">
                  <c:v>14.555555555555555</c:v>
                </c:pt>
                <c:pt idx="3">
                  <c:v>17.777777777777779</c:v>
                </c:pt>
                <c:pt idx="4">
                  <c:v>14.5</c:v>
                </c:pt>
                <c:pt idx="5">
                  <c:v>16.25</c:v>
                </c:pt>
                <c:pt idx="6">
                  <c:v>18.666666666666668</c:v>
                </c:pt>
                <c:pt idx="7">
                  <c:v>20.333333333333332</c:v>
                </c:pt>
                <c:pt idx="8">
                  <c:v>16.714285714285715</c:v>
                </c:pt>
                <c:pt idx="9">
                  <c:v>17.333333333333332</c:v>
                </c:pt>
                <c:pt idx="10">
                  <c:v>14.555555555555555</c:v>
                </c:pt>
                <c:pt idx="11">
                  <c:v>13.875</c:v>
                </c:pt>
                <c:pt idx="12">
                  <c:v>18.888888888888889</c:v>
                </c:pt>
                <c:pt idx="13">
                  <c:v>19.625</c:v>
                </c:pt>
                <c:pt idx="14">
                  <c:v>15.333333333333334</c:v>
                </c:pt>
                <c:pt idx="15">
                  <c:v>17.333333333333332</c:v>
                </c:pt>
                <c:pt idx="16" formatCode="0">
                  <c:v>14</c:v>
                </c:pt>
              </c:numCache>
            </c:numRef>
          </c:xVal>
          <c:yVal>
            <c:numRef>
              <c:f>'data summary tables'!$F$102:$V$102</c:f>
              <c:numCache>
                <c:formatCode>General</c:formatCode>
                <c:ptCount val="17"/>
                <c:pt idx="0">
                  <c:v>228.7</c:v>
                </c:pt>
                <c:pt idx="1">
                  <c:v>221.4</c:v>
                </c:pt>
                <c:pt idx="2">
                  <c:v>226.45</c:v>
                </c:pt>
                <c:pt idx="3">
                  <c:v>219.25</c:v>
                </c:pt>
                <c:pt idx="4">
                  <c:v>265.10000000000002</c:v>
                </c:pt>
                <c:pt idx="5">
                  <c:v>274.7</c:v>
                </c:pt>
                <c:pt idx="6">
                  <c:v>252.3</c:v>
                </c:pt>
                <c:pt idx="7">
                  <c:v>320.70999999999998</c:v>
                </c:pt>
                <c:pt idx="8">
                  <c:v>310.39999999999998</c:v>
                </c:pt>
                <c:pt idx="9">
                  <c:v>276.7</c:v>
                </c:pt>
                <c:pt idx="10">
                  <c:v>275.10000000000002</c:v>
                </c:pt>
                <c:pt idx="11">
                  <c:v>311.2</c:v>
                </c:pt>
                <c:pt idx="12">
                  <c:v>303.3</c:v>
                </c:pt>
                <c:pt idx="13">
                  <c:v>282</c:v>
                </c:pt>
                <c:pt idx="14" formatCode="0">
                  <c:v>268.10000000000002</c:v>
                </c:pt>
                <c:pt idx="15" formatCode="0">
                  <c:v>261.8</c:v>
                </c:pt>
                <c:pt idx="16" formatCode="0">
                  <c:v>276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38648"/>
        <c:axId val="220339040"/>
      </c:scatterChart>
      <c:valAx>
        <c:axId val="220338648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39040"/>
        <c:crosses val="autoZero"/>
        <c:crossBetween val="midCat"/>
      </c:valAx>
      <c:valAx>
        <c:axId val="22033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38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Phragmites Ht  Vs Salintiy</a:t>
            </a:r>
            <a:r>
              <a:rPr lang="en-US" baseline="0"/>
              <a:t> </a:t>
            </a:r>
            <a:r>
              <a:rPr lang="en-US"/>
              <a:t>T1 Danvers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tables'!$A$104</c:f>
              <c:strCache>
                <c:ptCount val="1"/>
                <c:pt idx="0">
                  <c:v>Av.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tables'!$D$103:$V$103</c:f>
              <c:numCache>
                <c:formatCode>General</c:formatCode>
                <c:ptCount val="19"/>
                <c:pt idx="0">
                  <c:v>34.666666666666664</c:v>
                </c:pt>
                <c:pt idx="1">
                  <c:v>33.666666666666664</c:v>
                </c:pt>
                <c:pt idx="2">
                  <c:v>36.666666666666664</c:v>
                </c:pt>
                <c:pt idx="4">
                  <c:v>25.25</c:v>
                </c:pt>
                <c:pt idx="5">
                  <c:v>32.555555555555557</c:v>
                </c:pt>
                <c:pt idx="6">
                  <c:v>28</c:v>
                </c:pt>
                <c:pt idx="7">
                  <c:v>32.777777777777779</c:v>
                </c:pt>
                <c:pt idx="8">
                  <c:v>36.222222222222221</c:v>
                </c:pt>
                <c:pt idx="9">
                  <c:v>31.722222222222221</c:v>
                </c:pt>
                <c:pt idx="10">
                  <c:v>32.555555555555557</c:v>
                </c:pt>
                <c:pt idx="11">
                  <c:v>34.625</c:v>
                </c:pt>
                <c:pt idx="12">
                  <c:v>33.777777777777779</c:v>
                </c:pt>
                <c:pt idx="13">
                  <c:v>32</c:v>
                </c:pt>
                <c:pt idx="14">
                  <c:v>36.444444444444443</c:v>
                </c:pt>
                <c:pt idx="15">
                  <c:v>39.333333333333336</c:v>
                </c:pt>
                <c:pt idx="16">
                  <c:v>37.222222222222221</c:v>
                </c:pt>
                <c:pt idx="17">
                  <c:v>39.333333333333336</c:v>
                </c:pt>
                <c:pt idx="18" formatCode="0">
                  <c:v>33</c:v>
                </c:pt>
              </c:numCache>
            </c:numRef>
          </c:xVal>
          <c:yVal>
            <c:numRef>
              <c:f>'data summary tables'!$D$104:$V$104</c:f>
              <c:numCache>
                <c:formatCode>General</c:formatCode>
                <c:ptCount val="19"/>
                <c:pt idx="0">
                  <c:v>123</c:v>
                </c:pt>
                <c:pt idx="1">
                  <c:v>149.83333333333334</c:v>
                </c:pt>
                <c:pt idx="2">
                  <c:v>138.5</c:v>
                </c:pt>
                <c:pt idx="3">
                  <c:v>140.25</c:v>
                </c:pt>
                <c:pt idx="4">
                  <c:v>142</c:v>
                </c:pt>
                <c:pt idx="5">
                  <c:v>156.16666666666666</c:v>
                </c:pt>
                <c:pt idx="6">
                  <c:v>154.375</c:v>
                </c:pt>
                <c:pt idx="7">
                  <c:v>179.33333333333334</c:v>
                </c:pt>
                <c:pt idx="8">
                  <c:v>125</c:v>
                </c:pt>
                <c:pt idx="9">
                  <c:v>148.6</c:v>
                </c:pt>
                <c:pt idx="10">
                  <c:v>116.2</c:v>
                </c:pt>
                <c:pt idx="11">
                  <c:v>123.875</c:v>
                </c:pt>
                <c:pt idx="12">
                  <c:v>148.875</c:v>
                </c:pt>
                <c:pt idx="13">
                  <c:v>118</c:v>
                </c:pt>
                <c:pt idx="14">
                  <c:v>127.25</c:v>
                </c:pt>
                <c:pt idx="15">
                  <c:v>130.375</c:v>
                </c:pt>
                <c:pt idx="16" formatCode="0">
                  <c:v>111</c:v>
                </c:pt>
                <c:pt idx="17" formatCode="0">
                  <c:v>132</c:v>
                </c:pt>
                <c:pt idx="18" formatCode="0">
                  <c:v>127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39824"/>
        <c:axId val="220340216"/>
      </c:scatterChart>
      <c:valAx>
        <c:axId val="220339824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40216"/>
        <c:crosses val="autoZero"/>
        <c:crossBetween val="midCat"/>
      </c:valAx>
      <c:valAx>
        <c:axId val="220340216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3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Av. Phragmites</a:t>
            </a:r>
            <a:r>
              <a:rPr lang="en-US" baseline="0"/>
              <a:t> </a:t>
            </a:r>
            <a:r>
              <a:rPr lang="en-US"/>
              <a:t> Ht vs</a:t>
            </a:r>
            <a:r>
              <a:rPr lang="en-US" baseline="0"/>
              <a:t> Salinity</a:t>
            </a:r>
            <a:r>
              <a:rPr lang="en-US"/>
              <a:t> T3 Danvers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tables'!$A$106</c:f>
              <c:strCache>
                <c:ptCount val="1"/>
                <c:pt idx="0">
                  <c:v>Av. Ht T3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tables'!$F$105:$V$105</c:f>
              <c:numCache>
                <c:formatCode>General</c:formatCode>
                <c:ptCount val="17"/>
                <c:pt idx="0">
                  <c:v>26.333333333333332</c:v>
                </c:pt>
                <c:pt idx="2">
                  <c:v>22.25</c:v>
                </c:pt>
                <c:pt idx="3">
                  <c:v>31.375</c:v>
                </c:pt>
                <c:pt idx="4">
                  <c:v>29.25</c:v>
                </c:pt>
                <c:pt idx="5">
                  <c:v>26.75</c:v>
                </c:pt>
                <c:pt idx="6">
                  <c:v>26.875</c:v>
                </c:pt>
                <c:pt idx="7">
                  <c:v>27.166666666666668</c:v>
                </c:pt>
                <c:pt idx="8">
                  <c:v>30.75</c:v>
                </c:pt>
                <c:pt idx="9">
                  <c:v>29.333333333333332</c:v>
                </c:pt>
                <c:pt idx="10">
                  <c:v>29.444444444444443</c:v>
                </c:pt>
                <c:pt idx="11">
                  <c:v>34.333333333333336</c:v>
                </c:pt>
                <c:pt idx="12">
                  <c:v>32.555555555555557</c:v>
                </c:pt>
                <c:pt idx="13">
                  <c:v>36.375</c:v>
                </c:pt>
                <c:pt idx="14">
                  <c:v>35.3333333333333</c:v>
                </c:pt>
                <c:pt idx="15">
                  <c:v>34.888888888888886</c:v>
                </c:pt>
                <c:pt idx="16" formatCode="0">
                  <c:v>30</c:v>
                </c:pt>
              </c:numCache>
            </c:numRef>
          </c:xVal>
          <c:yVal>
            <c:numRef>
              <c:f>'data summary tables'!$F$106:$V$106</c:f>
              <c:numCache>
                <c:formatCode>0.00</c:formatCode>
                <c:ptCount val="17"/>
                <c:pt idx="0">
                  <c:v>170.5</c:v>
                </c:pt>
                <c:pt idx="1">
                  <c:v>145.6</c:v>
                </c:pt>
                <c:pt idx="2">
                  <c:v>153.5625</c:v>
                </c:pt>
                <c:pt idx="3">
                  <c:v>136.30000000000001</c:v>
                </c:pt>
                <c:pt idx="4" formatCode="0">
                  <c:v>161</c:v>
                </c:pt>
                <c:pt idx="5" formatCode="0">
                  <c:v>162.375</c:v>
                </c:pt>
                <c:pt idx="6" formatCode="0">
                  <c:v>152.69999999999999</c:v>
                </c:pt>
                <c:pt idx="7" formatCode="0">
                  <c:v>175.3</c:v>
                </c:pt>
                <c:pt idx="8" formatCode="0">
                  <c:v>118.5</c:v>
                </c:pt>
                <c:pt idx="9" formatCode="0">
                  <c:v>156.5</c:v>
                </c:pt>
                <c:pt idx="10" formatCode="0">
                  <c:v>144.30000000000001</c:v>
                </c:pt>
                <c:pt idx="11" formatCode="0">
                  <c:v>153</c:v>
                </c:pt>
                <c:pt idx="12" formatCode="0">
                  <c:v>151.4</c:v>
                </c:pt>
                <c:pt idx="13" formatCode="0">
                  <c:v>149.1</c:v>
                </c:pt>
                <c:pt idx="14" formatCode="0">
                  <c:v>124</c:v>
                </c:pt>
                <c:pt idx="15" formatCode="0">
                  <c:v>143</c:v>
                </c:pt>
                <c:pt idx="16" formatCode="0">
                  <c:v>150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41000"/>
        <c:axId val="220643816"/>
      </c:scatterChart>
      <c:valAx>
        <c:axId val="220341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643816"/>
        <c:crosses val="autoZero"/>
        <c:crossBetween val="midCat"/>
      </c:valAx>
      <c:valAx>
        <c:axId val="220643816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41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shallow wells, Danvers, T0</a:t>
            </a:r>
          </a:p>
        </c:rich>
      </c:tx>
      <c:layout>
        <c:manualLayout>
          <c:xMode val="edge"/>
          <c:yMode val="edge"/>
          <c:x val="0.21651376146789017"/>
          <c:y val="2.05479452054794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28440366972495"/>
          <c:y val="0.2031968000784819"/>
          <c:w val="0.62935779816513771"/>
          <c:h val="0.561645087857377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graphs'!$C$23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graphs'!$C$24:$C$26</c:f>
              <c:numCache>
                <c:formatCode>0.0</c:formatCode>
                <c:ptCount val="3"/>
                <c:pt idx="0">
                  <c:v>21</c:v>
                </c:pt>
                <c:pt idx="1">
                  <c:v>25</c:v>
                </c:pt>
                <c:pt idx="2">
                  <c:v>28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graphs'!$D$23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graphs'!$D$24:$D$26</c:f>
              <c:numCache>
                <c:formatCode>0.0</c:formatCode>
                <c:ptCount val="3"/>
                <c:pt idx="0">
                  <c:v>6</c:v>
                </c:pt>
                <c:pt idx="1">
                  <c:v>13</c:v>
                </c:pt>
                <c:pt idx="2">
                  <c:v>8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graphs'!$E$23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graphs'!$E$24:$E$26</c:f>
              <c:numCache>
                <c:formatCode>0.0</c:formatCode>
                <c:ptCount val="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644600"/>
        <c:axId val="220644992"/>
      </c:barChart>
      <c:catAx>
        <c:axId val="22064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8807339449541286"/>
              <c:y val="0.9178103764426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6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644992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9.1743119266055051E-3"/>
              <c:y val="0.347032682558515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6446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348623853211008"/>
          <c:y val="0.57077745418809112"/>
          <c:w val="0.18348623853211055"/>
          <c:h val="0.175799566150120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medium wells, Danvers, T0</a:t>
            </a:r>
          </a:p>
        </c:rich>
      </c:tx>
      <c:layout>
        <c:manualLayout>
          <c:xMode val="edge"/>
          <c:yMode val="edge"/>
          <c:x val="0.26666704499775362"/>
          <c:y val="3.26633165829146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72093313790319"/>
          <c:y val="0.21105527638190971"/>
          <c:w val="0.4414422181908404"/>
          <c:h val="0.615577889447235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graphs'!$B$30</c:f>
              <c:strCache>
                <c:ptCount val="1"/>
                <c:pt idx="0">
                  <c:v>1_Dense Phrag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'Pivot Charts Daves graphs'!$C$29:$E$29</c:f>
              <c:numCache>
                <c:formatCode>0</c:formatCode>
                <c:ptCount val="3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</c:numCache>
            </c:numRef>
          </c:cat>
          <c:val>
            <c:numRef>
              <c:f>'Pivot Charts Daves graphs'!$C$30:$E$30</c:f>
              <c:numCache>
                <c:formatCode>0.0</c:formatCode>
                <c:ptCount val="3"/>
                <c:pt idx="0">
                  <c:v>19</c:v>
                </c:pt>
                <c:pt idx="1">
                  <c:v>17</c:v>
                </c:pt>
                <c:pt idx="2">
                  <c:v>15</c:v>
                </c:pt>
              </c:numCache>
            </c:numRef>
          </c:val>
        </c:ser>
        <c:ser>
          <c:idx val="1"/>
          <c:order val="1"/>
          <c:tx>
            <c:strRef>
              <c:f>'Pivot Charts Daves graphs'!$B$31</c:f>
              <c:strCache>
                <c:ptCount val="1"/>
                <c:pt idx="0">
                  <c:v>2_Transition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'Pivot Charts Daves graphs'!$C$29:$E$29</c:f>
              <c:numCache>
                <c:formatCode>0</c:formatCode>
                <c:ptCount val="3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</c:numCache>
            </c:numRef>
          </c:cat>
          <c:val>
            <c:numRef>
              <c:f>'Pivot Charts Daves graphs'!$C$31:$E$31</c:f>
              <c:numCache>
                <c:formatCode>0.0</c:formatCode>
                <c:ptCount val="3"/>
                <c:pt idx="0">
                  <c:v>23</c:v>
                </c:pt>
                <c:pt idx="1">
                  <c:v>20</c:v>
                </c:pt>
                <c:pt idx="2">
                  <c:v>19</c:v>
                </c:pt>
              </c:numCache>
            </c:numRef>
          </c:val>
        </c:ser>
        <c:ser>
          <c:idx val="2"/>
          <c:order val="2"/>
          <c:tx>
            <c:strRef>
              <c:f>'Pivot Charts Daves graphs'!$B$32</c:f>
              <c:strCache>
                <c:ptCount val="1"/>
                <c:pt idx="0">
                  <c:v>3_No Phrag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'Pivot Charts Daves graphs'!$C$29:$E$29</c:f>
              <c:numCache>
                <c:formatCode>0</c:formatCode>
                <c:ptCount val="3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</c:numCache>
            </c:numRef>
          </c:cat>
          <c:val>
            <c:numRef>
              <c:f>'Pivot Charts Daves graphs'!$C$32:$E$32</c:f>
              <c:numCache>
                <c:formatCode>0.0</c:formatCode>
                <c:ptCount val="3"/>
                <c:pt idx="0">
                  <c:v>25</c:v>
                </c:pt>
                <c:pt idx="1">
                  <c:v>19</c:v>
                </c:pt>
                <c:pt idx="2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645776"/>
        <c:axId val="220646168"/>
      </c:barChart>
      <c:catAx>
        <c:axId val="22064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1621659454730363"/>
              <c:y val="0.907035175879396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64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64616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2.7027027027027077E-2"/>
              <c:y val="0.40201005025125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6457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18029367950628"/>
          <c:y val="0.27386934673366836"/>
          <c:w val="0.36216272965879348"/>
          <c:h val="0.364321608040201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deep wells, Danvers, T0</a:t>
            </a:r>
          </a:p>
        </c:rich>
      </c:tx>
      <c:layout>
        <c:manualLayout>
          <c:xMode val="edge"/>
          <c:yMode val="edge"/>
          <c:x val="0.19163781356598716"/>
          <c:y val="3.08641975308642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156807318440488"/>
          <c:y val="0.23662598987668371"/>
          <c:w val="0.46864151363913603"/>
          <c:h val="0.534980498851632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graphs'!$B$36</c:f>
              <c:strCache>
                <c:ptCount val="1"/>
                <c:pt idx="0">
                  <c:v>1_Dense Phrag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'Pivot Charts Daves graphs'!$C$35:$E$35</c:f>
              <c:numCache>
                <c:formatCode>0</c:formatCode>
                <c:ptCount val="3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</c:numCache>
            </c:numRef>
          </c:cat>
          <c:val>
            <c:numRef>
              <c:f>'Pivot Charts Daves graphs'!$C$36:$E$36</c:f>
              <c:numCache>
                <c:formatCode>0.0</c:formatCode>
                <c:ptCount val="3"/>
                <c:pt idx="0">
                  <c:v>19</c:v>
                </c:pt>
                <c:pt idx="1">
                  <c:v>14</c:v>
                </c:pt>
                <c:pt idx="2">
                  <c:v>15</c:v>
                </c:pt>
              </c:numCache>
            </c:numRef>
          </c:val>
        </c:ser>
        <c:ser>
          <c:idx val="1"/>
          <c:order val="1"/>
          <c:tx>
            <c:strRef>
              <c:f>'Pivot Charts Daves graphs'!$B$37</c:f>
              <c:strCache>
                <c:ptCount val="1"/>
                <c:pt idx="0">
                  <c:v>2_Transition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'Pivot Charts Daves graphs'!$C$35:$E$35</c:f>
              <c:numCache>
                <c:formatCode>0</c:formatCode>
                <c:ptCount val="3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</c:numCache>
            </c:numRef>
          </c:cat>
          <c:val>
            <c:numRef>
              <c:f>'Pivot Charts Daves graphs'!$C$37:$E$37</c:f>
              <c:numCache>
                <c:formatCode>0.0</c:formatCode>
                <c:ptCount val="3"/>
                <c:pt idx="0">
                  <c:v>25</c:v>
                </c:pt>
                <c:pt idx="1">
                  <c:v>15</c:v>
                </c:pt>
                <c:pt idx="2">
                  <c:v>21</c:v>
                </c:pt>
              </c:numCache>
            </c:numRef>
          </c:val>
        </c:ser>
        <c:ser>
          <c:idx val="2"/>
          <c:order val="2"/>
          <c:tx>
            <c:strRef>
              <c:f>'Pivot Charts Daves graphs'!$B$38</c:f>
              <c:strCache>
                <c:ptCount val="1"/>
                <c:pt idx="0">
                  <c:v>3_No Phrag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'Pivot Charts Daves graphs'!$C$35:$E$35</c:f>
              <c:numCache>
                <c:formatCode>0</c:formatCode>
                <c:ptCount val="3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</c:numCache>
            </c:numRef>
          </c:cat>
          <c:val>
            <c:numRef>
              <c:f>'Pivot Charts Daves graphs'!$C$38:$E$38</c:f>
              <c:numCache>
                <c:formatCode>0.0</c:formatCode>
                <c:ptCount val="3"/>
                <c:pt idx="0">
                  <c:v>29</c:v>
                </c:pt>
                <c:pt idx="1">
                  <c:v>19</c:v>
                </c:pt>
                <c:pt idx="2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646952"/>
        <c:axId val="220647344"/>
      </c:barChart>
      <c:catAx>
        <c:axId val="22064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0383293551720696"/>
              <c:y val="0.87860255122430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64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647344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8.7108013937282226E-3"/>
              <c:y val="0.362140565762613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6469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85371340777525"/>
          <c:y val="0.44033008219651554"/>
          <c:w val="0.32229983447190957"/>
          <c:h val="0.263374917641467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shallow wells, Danvers,T1</a:t>
            </a:r>
          </a:p>
        </c:rich>
      </c:tx>
      <c:layout>
        <c:manualLayout>
          <c:xMode val="edge"/>
          <c:yMode val="edge"/>
          <c:x val="0.22681454097350587"/>
          <c:y val="3.1674208144796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61291397380559"/>
          <c:y val="0.20076923076923112"/>
          <c:w val="0.61249219703168711"/>
          <c:h val="0.50384615384615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graphs'!$C$41</c:f>
              <c:strCache>
                <c:ptCount val="1"/>
                <c:pt idx="0">
                  <c:v>1998</c:v>
                </c:pt>
              </c:strCache>
            </c:strRef>
          </c:tx>
          <c:spPr>
            <a:pattFill prst="wdUpDiag">
              <a:fgClr>
                <a:srgbClr val="FFFFFF"/>
              </a:fgClr>
              <a:bgClr>
                <a:srgbClr val="42424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graphs'!$C$42:$C$44</c:f>
              <c:numCache>
                <c:formatCode>0.0</c:formatCode>
                <c:ptCount val="3"/>
                <c:pt idx="0">
                  <c:v>28</c:v>
                </c:pt>
                <c:pt idx="1">
                  <c:v>34</c:v>
                </c:pt>
                <c:pt idx="2">
                  <c:v>29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graphs'!$D$41</c:f>
              <c:strCache>
                <c:ptCount val="1"/>
                <c:pt idx="0">
                  <c:v>1999</c:v>
                </c:pt>
              </c:strCache>
            </c:strRef>
          </c:tx>
          <c:spPr>
            <a:pattFill prst="wdDnDiag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graphs'!$D$42:$D$44</c:f>
              <c:numCache>
                <c:formatCode>0.0</c:formatCode>
                <c:ptCount val="3"/>
                <c:pt idx="0">
                  <c:v>35</c:v>
                </c:pt>
                <c:pt idx="1">
                  <c:v>42</c:v>
                </c:pt>
                <c:pt idx="2">
                  <c:v>43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graphs'!$E$41</c:f>
              <c:strCache>
                <c:ptCount val="1"/>
                <c:pt idx="0">
                  <c:v>2000</c:v>
                </c:pt>
              </c:strCache>
            </c:strRef>
          </c:tx>
          <c:spPr>
            <a:pattFill prst="dkUpDiag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graphs'!$E$42:$E$44</c:f>
              <c:numCache>
                <c:formatCode>0.0</c:formatCode>
                <c:ptCount val="3"/>
                <c:pt idx="0">
                  <c:v>30</c:v>
                </c:pt>
                <c:pt idx="1">
                  <c:v>33</c:v>
                </c:pt>
                <c:pt idx="2">
                  <c:v>34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graphs'!$F$41</c:f>
              <c:strCache>
                <c:ptCount val="1"/>
                <c:pt idx="0">
                  <c:v>2001</c:v>
                </c:pt>
              </c:strCache>
            </c:strRef>
          </c:tx>
          <c:spPr>
            <a:pattFill prst="pct80">
              <a:fgClr>
                <a:srgbClr val="FFFFFF"/>
              </a:fgClr>
              <a:bgClr>
                <a:srgbClr val="42424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graphs'!$F$42:$F$44</c:f>
              <c:numCache>
                <c:formatCode>0.0</c:formatCode>
                <c:ptCount val="3"/>
                <c:pt idx="0">
                  <c:v>31</c:v>
                </c:pt>
                <c:pt idx="1">
                  <c:v>36</c:v>
                </c:pt>
                <c:pt idx="2">
                  <c:v>25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graphs'!$G$41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20">
              <a:fgClr>
                <a:srgbClr val="600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graphs'!$G$42:$G$44</c:f>
              <c:numCache>
                <c:formatCode>0.0</c:formatCode>
                <c:ptCount val="3"/>
                <c:pt idx="0">
                  <c:v>34.5</c:v>
                </c:pt>
                <c:pt idx="1">
                  <c:v>36.5</c:v>
                </c:pt>
                <c:pt idx="2">
                  <c:v>33.5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graphs'!$H$41</c:f>
              <c:strCache>
                <c:ptCount val="1"/>
                <c:pt idx="0">
                  <c:v>2004</c:v>
                </c:pt>
              </c:strCache>
            </c:strRef>
          </c:tx>
          <c:spPr>
            <a:pattFill prst="smConfetti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graphs'!$H$42:$H$44</c:f>
              <c:numCache>
                <c:formatCode>0.0</c:formatCode>
                <c:ptCount val="3"/>
                <c:pt idx="0">
                  <c:v>25</c:v>
                </c:pt>
                <c:pt idx="1">
                  <c:v>27</c:v>
                </c:pt>
                <c:pt idx="2">
                  <c:v>26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graphs'!$I$41</c:f>
              <c:strCache>
                <c:ptCount val="1"/>
                <c:pt idx="0">
                  <c:v>2005</c:v>
                </c:pt>
              </c:strCache>
            </c:strRef>
          </c:tx>
          <c:spPr>
            <a:pattFill prst="trellis">
              <a:fgClr>
                <a:srgbClr val="FFFFFF"/>
              </a:fgClr>
              <a:bgClr>
                <a:srgbClr val="42424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graphs'!$I$42:$I$44</c:f>
              <c:numCache>
                <c:formatCode>0.0</c:formatCode>
                <c:ptCount val="3"/>
                <c:pt idx="0">
                  <c:v>30</c:v>
                </c:pt>
                <c:pt idx="1">
                  <c:v>35</c:v>
                </c:pt>
                <c:pt idx="2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968384"/>
        <c:axId val="220968776"/>
      </c:barChart>
      <c:catAx>
        <c:axId val="22096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30868780958757286"/>
              <c:y val="0.907240769112005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96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68776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ppt.</a:t>
                </a:r>
              </a:p>
            </c:rich>
          </c:tx>
          <c:layout>
            <c:manualLayout>
              <c:xMode val="edge"/>
              <c:yMode val="edge"/>
              <c:x val="2.4029574861367833E-2"/>
              <c:y val="0.4977380316148263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96838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0987429713616"/>
          <c:y val="0.21493236422370279"/>
          <c:w val="0.13514489062249935"/>
          <c:h val="0.485431051887744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medium wells, Danvers ,T1</a:t>
            </a:r>
          </a:p>
        </c:rich>
      </c:tx>
      <c:layout>
        <c:manualLayout>
          <c:xMode val="edge"/>
          <c:yMode val="edge"/>
          <c:x val="0.24952420947381576"/>
          <c:y val="3.15533980582524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17096564019936"/>
          <c:y val="0.16781216704347601"/>
          <c:w val="0.48675438020536088"/>
          <c:h val="0.391962007224345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graphs'!$C$47</c:f>
              <c:strCache>
                <c:ptCount val="1"/>
                <c:pt idx="0">
                  <c:v>1998</c:v>
                </c:pt>
              </c:strCache>
            </c:strRef>
          </c:tx>
          <c:spPr>
            <a:pattFill prst="wdUpDiag">
              <a:fgClr>
                <a:srgbClr val="FFFFFF"/>
              </a:fgClr>
              <a:bgClr>
                <a:srgbClr val="42424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graphs'!$C$48:$C$50</c:f>
              <c:numCache>
                <c:formatCode>0.0</c:formatCode>
                <c:ptCount val="3"/>
                <c:pt idx="0">
                  <c:v>25</c:v>
                </c:pt>
                <c:pt idx="1">
                  <c:v>41</c:v>
                </c:pt>
                <c:pt idx="2">
                  <c:v>38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graphs'!$D$47</c:f>
              <c:strCache>
                <c:ptCount val="1"/>
                <c:pt idx="0">
                  <c:v>1999</c:v>
                </c:pt>
              </c:strCache>
            </c:strRef>
          </c:tx>
          <c:spPr>
            <a:pattFill prst="wdDnDiag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graphs'!$D$48:$D$50</c:f>
              <c:numCache>
                <c:formatCode>0.0</c:formatCode>
                <c:ptCount val="3"/>
                <c:pt idx="0">
                  <c:v>20</c:v>
                </c:pt>
                <c:pt idx="1">
                  <c:v>40</c:v>
                </c:pt>
                <c:pt idx="2">
                  <c:v>37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graphs'!$E$47</c:f>
              <c:strCache>
                <c:ptCount val="1"/>
                <c:pt idx="0">
                  <c:v>2000</c:v>
                </c:pt>
              </c:strCache>
            </c:strRef>
          </c:tx>
          <c:spPr>
            <a:pattFill prst="dkUpDiag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graphs'!$E$48:$E$50</c:f>
              <c:numCache>
                <c:formatCode>0.0</c:formatCode>
                <c:ptCount val="3"/>
                <c:pt idx="0">
                  <c:v>25</c:v>
                </c:pt>
                <c:pt idx="1">
                  <c:v>43</c:v>
                </c:pt>
                <c:pt idx="2">
                  <c:v>40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graphs'!$F$47</c:f>
              <c:strCache>
                <c:ptCount val="1"/>
                <c:pt idx="0">
                  <c:v>2001</c:v>
                </c:pt>
              </c:strCache>
            </c:strRef>
          </c:tx>
          <c:spPr>
            <a:pattFill prst="pct80">
              <a:fgClr>
                <a:srgbClr val="FFFFFF"/>
              </a:fgClr>
              <a:bgClr>
                <a:srgbClr val="42424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graphs'!$F$48:$F$50</c:f>
              <c:numCache>
                <c:formatCode>0.0</c:formatCode>
                <c:ptCount val="3"/>
                <c:pt idx="0">
                  <c:v>34</c:v>
                </c:pt>
                <c:pt idx="1">
                  <c:v>35</c:v>
                </c:pt>
                <c:pt idx="2">
                  <c:v>40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graphs'!$G$47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20">
              <a:fgClr>
                <a:srgbClr val="600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graphs'!$G$48:$G$50</c:f>
              <c:numCache>
                <c:formatCode>0.0</c:formatCode>
                <c:ptCount val="3"/>
                <c:pt idx="0">
                  <c:v>32.5</c:v>
                </c:pt>
                <c:pt idx="1">
                  <c:v>40</c:v>
                </c:pt>
                <c:pt idx="2">
                  <c:v>37.5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graphs'!$H$47</c:f>
              <c:strCache>
                <c:ptCount val="1"/>
                <c:pt idx="0">
                  <c:v>2004</c:v>
                </c:pt>
              </c:strCache>
            </c:strRef>
          </c:tx>
          <c:spPr>
            <a:pattFill prst="smConfetti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graphs'!$H$48:$H$50</c:f>
              <c:numCache>
                <c:formatCode>0.0</c:formatCode>
                <c:ptCount val="3"/>
                <c:pt idx="1">
                  <c:v>38</c:v>
                </c:pt>
                <c:pt idx="2">
                  <c:v>14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graphs'!$I$47</c:f>
              <c:strCache>
                <c:ptCount val="1"/>
                <c:pt idx="0">
                  <c:v>2005</c:v>
                </c:pt>
              </c:strCache>
            </c:strRef>
          </c:tx>
          <c:spPr>
            <a:pattFill prst="trellis">
              <a:fgClr>
                <a:srgbClr val="FFFFFF"/>
              </a:fgClr>
              <a:bgClr>
                <a:srgbClr val="42424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graphs'!$I$48:$I$50</c:f>
              <c:numCache>
                <c:formatCode>0.0</c:formatCode>
                <c:ptCount val="3"/>
                <c:pt idx="0">
                  <c:v>25</c:v>
                </c:pt>
                <c:pt idx="1">
                  <c:v>40</c:v>
                </c:pt>
                <c:pt idx="2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969560"/>
        <c:axId val="220969952"/>
      </c:barChart>
      <c:catAx>
        <c:axId val="22096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32571488563929579"/>
              <c:y val="0.898059271717248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96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69952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ppt.</a:t>
                </a:r>
              </a:p>
            </c:rich>
          </c:tx>
          <c:layout>
            <c:manualLayout>
              <c:xMode val="edge"/>
              <c:yMode val="edge"/>
              <c:x val="1.5238095238095243E-2"/>
              <c:y val="0.436893713528527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9695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381112360954935"/>
          <c:y val="0.11650510919144808"/>
          <c:w val="9.0425896762904023E-2"/>
          <c:h val="0.369955406059679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deep wells, Danvers,T1</a:t>
            </a:r>
          </a:p>
        </c:rich>
      </c:tx>
      <c:layout>
        <c:manualLayout>
          <c:xMode val="edge"/>
          <c:yMode val="edge"/>
          <c:x val="0.14207669396516692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676043947545252"/>
          <c:y val="0.16014629693027504"/>
          <c:w val="0.52170589173590876"/>
          <c:h val="0.274637681159420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graphs'!$C$53</c:f>
              <c:strCache>
                <c:ptCount val="1"/>
                <c:pt idx="0">
                  <c:v>1998</c:v>
                </c:pt>
              </c:strCache>
            </c:strRef>
          </c:tx>
          <c:spPr>
            <a:pattFill prst="wdUpDiag">
              <a:fgClr>
                <a:srgbClr val="FFFFFF"/>
              </a:fgClr>
              <a:bgClr>
                <a:srgbClr val="42424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graphs'!$C$54:$C$56</c:f>
              <c:numCache>
                <c:formatCode>0.0</c:formatCode>
                <c:ptCount val="3"/>
                <c:pt idx="0">
                  <c:v>27</c:v>
                </c:pt>
                <c:pt idx="1">
                  <c:v>36</c:v>
                </c:pt>
                <c:pt idx="2">
                  <c:v>31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graphs'!$D$53</c:f>
              <c:strCache>
                <c:ptCount val="1"/>
                <c:pt idx="0">
                  <c:v>1999</c:v>
                </c:pt>
              </c:strCache>
            </c:strRef>
          </c:tx>
          <c:spPr>
            <a:pattFill prst="wdDnDiag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graphs'!$D$54:$D$56</c:f>
              <c:numCache>
                <c:formatCode>0.0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33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graphs'!$E$53</c:f>
              <c:strCache>
                <c:ptCount val="1"/>
                <c:pt idx="0">
                  <c:v>2000</c:v>
                </c:pt>
              </c:strCache>
            </c:strRef>
          </c:tx>
          <c:spPr>
            <a:pattFill prst="dkUpDiag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graphs'!$E$54:$E$56</c:f>
              <c:numCache>
                <c:formatCode>0.0</c:formatCode>
                <c:ptCount val="3"/>
                <c:pt idx="0">
                  <c:v>33</c:v>
                </c:pt>
                <c:pt idx="1">
                  <c:v>38</c:v>
                </c:pt>
                <c:pt idx="2">
                  <c:v>36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graphs'!$F$53</c:f>
              <c:strCache>
                <c:ptCount val="1"/>
                <c:pt idx="0">
                  <c:v>2001</c:v>
                </c:pt>
              </c:strCache>
            </c:strRef>
          </c:tx>
          <c:spPr>
            <a:pattFill prst="pct80">
              <a:fgClr>
                <a:srgbClr val="FFFFFF"/>
              </a:fgClr>
              <a:bgClr>
                <a:srgbClr val="42424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graphs'!$F$54:$F$56</c:f>
              <c:numCache>
                <c:formatCode>0.0</c:formatCode>
                <c:ptCount val="3"/>
                <c:pt idx="0">
                  <c:v>33</c:v>
                </c:pt>
                <c:pt idx="1">
                  <c:v>31</c:v>
                </c:pt>
                <c:pt idx="2">
                  <c:v>38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graphs'!$G$53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20">
              <a:fgClr>
                <a:srgbClr val="600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graphs'!$G$54:$G$56</c:f>
              <c:numCache>
                <c:formatCode>0.0</c:formatCode>
                <c:ptCount val="3"/>
                <c:pt idx="0">
                  <c:v>40.5</c:v>
                </c:pt>
                <c:pt idx="1">
                  <c:v>38</c:v>
                </c:pt>
                <c:pt idx="2">
                  <c:v>37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graphs'!$H$53</c:f>
              <c:strCache>
                <c:ptCount val="1"/>
                <c:pt idx="0">
                  <c:v>2004</c:v>
                </c:pt>
              </c:strCache>
            </c:strRef>
          </c:tx>
          <c:spPr>
            <a:pattFill prst="smConfetti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graphs'!$H$54:$H$56</c:f>
              <c:numCache>
                <c:formatCode>0.0</c:formatCode>
                <c:ptCount val="3"/>
                <c:pt idx="0">
                  <c:v>28</c:v>
                </c:pt>
                <c:pt idx="1">
                  <c:v>28</c:v>
                </c:pt>
                <c:pt idx="2">
                  <c:v>16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graphs'!$I$53</c:f>
              <c:strCache>
                <c:ptCount val="1"/>
                <c:pt idx="0">
                  <c:v>2005</c:v>
                </c:pt>
              </c:strCache>
            </c:strRef>
          </c:tx>
          <c:spPr>
            <a:pattFill prst="trellis">
              <a:fgClr>
                <a:srgbClr val="FFFFFF"/>
              </a:fgClr>
              <a:bgClr>
                <a:srgbClr val="42424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graphs'!$I$54:$I$56</c:f>
              <c:numCache>
                <c:formatCode>0.0</c:formatCode>
                <c:ptCount val="3"/>
                <c:pt idx="0">
                  <c:v>25</c:v>
                </c:pt>
                <c:pt idx="1">
                  <c:v>35</c:v>
                </c:pt>
                <c:pt idx="2">
                  <c:v>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970736"/>
        <c:axId val="220971128"/>
      </c:barChart>
      <c:catAx>
        <c:axId val="22097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31147598353484601"/>
              <c:y val="0.912580852766538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971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7112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ppt.</a:t>
                </a:r>
              </a:p>
            </c:rich>
          </c:tx>
          <c:layout>
            <c:manualLayout>
              <c:xMode val="edge"/>
              <c:yMode val="edge"/>
              <c:x val="2.3679417122040105E-2"/>
              <c:y val="0.471215799517597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97073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867164828440304"/>
          <c:y val="0.19829446692297806"/>
          <c:w val="0.13688032165378095"/>
          <c:h val="0.467334419018519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shallow wells, Danvers, T3</a:t>
            </a:r>
          </a:p>
        </c:rich>
      </c:tx>
      <c:layout>
        <c:manualLayout>
          <c:xMode val="edge"/>
          <c:yMode val="edge"/>
          <c:x val="0.20751360462768628"/>
          <c:y val="3.21839080459770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53500560344714"/>
          <c:y val="0.23448328502892676"/>
          <c:w val="0.63685207685675882"/>
          <c:h val="0.52413910771171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graphs'!$C$59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graphs'!$C$60:$C$62</c:f>
              <c:numCache>
                <c:formatCode>0.0</c:formatCode>
                <c:ptCount val="3"/>
                <c:pt idx="0">
                  <c:v>16</c:v>
                </c:pt>
                <c:pt idx="1">
                  <c:v>18</c:v>
                </c:pt>
                <c:pt idx="2">
                  <c:v>30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graphs'!$D$59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graphs'!$D$60:$D$62</c:f>
              <c:numCache>
                <c:formatCode>0.0</c:formatCode>
                <c:ptCount val="3"/>
                <c:pt idx="0">
                  <c:v>8</c:v>
                </c:pt>
                <c:pt idx="1">
                  <c:v>18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graphs'!$E$59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graphs'!$E$60:$E$62</c:f>
              <c:numCache>
                <c:formatCode>0.0</c:formatCode>
                <c:ptCount val="3"/>
                <c:pt idx="0">
                  <c:v>30</c:v>
                </c:pt>
                <c:pt idx="1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827056"/>
        <c:axId val="221827448"/>
      </c:barChart>
      <c:catAx>
        <c:axId val="22182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8801449908206977"/>
              <c:y val="0.914944700877907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82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82744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8.9445438282647755E-3"/>
              <c:y val="0.3494260114037474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8270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143187826029794"/>
          <c:y val="0.28046049416236801"/>
          <c:w val="0.17889106437723856"/>
          <c:h val="0.179310827525869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Osram Sylvania, Danvers 1998-2018
Average Salinity vs. Phragmites Density and Well Depth</a:t>
            </a:r>
          </a:p>
        </c:rich>
      </c:tx>
      <c:layout>
        <c:manualLayout>
          <c:xMode val="edge"/>
          <c:yMode val="edge"/>
          <c:x val="0.12308402190466949"/>
          <c:y val="2.19671954495424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433962264150928"/>
          <c:y val="0.21914893617021308"/>
          <c:w val="0.61608070337013743"/>
          <c:h val="0.478723404255319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'data summary tables'!$H$6</c:f>
              <c:strCache>
                <c:ptCount val="1"/>
                <c:pt idx="0">
                  <c:v>Surface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tables'!$I$5:$L$5</c:f>
              <c:strCache>
                <c:ptCount val="4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  <c:pt idx="3">
                  <c:v>Average</c:v>
                </c:pt>
              </c:strCache>
            </c:strRef>
          </c:cat>
          <c:val>
            <c:numRef>
              <c:f>'data summary tables'!$I$6:$L$6</c:f>
              <c:numCache>
                <c:formatCode>0.00</c:formatCode>
                <c:ptCount val="4"/>
                <c:pt idx="2">
                  <c:v>35</c:v>
                </c:pt>
                <c:pt idx="3">
                  <c:v>35</c:v>
                </c:pt>
              </c:numCache>
            </c:numRef>
          </c:val>
        </c:ser>
        <c:ser>
          <c:idx val="2"/>
          <c:order val="1"/>
          <c:tx>
            <c:strRef>
              <c:f>'data summary tables'!$H$7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tables'!$I$5:$L$5</c:f>
              <c:strCache>
                <c:ptCount val="4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  <c:pt idx="3">
                  <c:v>Average</c:v>
                </c:pt>
              </c:strCache>
            </c:strRef>
          </c:cat>
          <c:val>
            <c:numRef>
              <c:f>'data summary tables'!$I$7:$L$7</c:f>
              <c:numCache>
                <c:formatCode>0.00</c:formatCode>
                <c:ptCount val="4"/>
                <c:pt idx="0">
                  <c:v>21.686274509803923</c:v>
                </c:pt>
                <c:pt idx="1">
                  <c:v>24.932203389830509</c:v>
                </c:pt>
                <c:pt idx="2">
                  <c:v>27.040816326530614</c:v>
                </c:pt>
                <c:pt idx="3">
                  <c:v>24.540880503144653</c:v>
                </c:pt>
              </c:numCache>
            </c:numRef>
          </c:val>
        </c:ser>
        <c:ser>
          <c:idx val="3"/>
          <c:order val="2"/>
          <c:tx>
            <c:strRef>
              <c:f>'data summary tables'!$H$8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tables'!$I$5:$L$5</c:f>
              <c:strCache>
                <c:ptCount val="4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  <c:pt idx="3">
                  <c:v>Average</c:v>
                </c:pt>
              </c:strCache>
            </c:strRef>
          </c:cat>
          <c:val>
            <c:numRef>
              <c:f>'data summary tables'!$I$8:$L$8</c:f>
              <c:numCache>
                <c:formatCode>0.00</c:formatCode>
                <c:ptCount val="4"/>
                <c:pt idx="0">
                  <c:v>25.83</c:v>
                </c:pt>
                <c:pt idx="1">
                  <c:v>29.810344827586206</c:v>
                </c:pt>
                <c:pt idx="2">
                  <c:v>31.224137931034484</c:v>
                </c:pt>
                <c:pt idx="3">
                  <c:v>29.10542168674699</c:v>
                </c:pt>
              </c:numCache>
            </c:numRef>
          </c:val>
        </c:ser>
        <c:ser>
          <c:idx val="0"/>
          <c:order val="3"/>
          <c:tx>
            <c:strRef>
              <c:f>'data summary tables'!$H$9</c:f>
              <c:strCache>
                <c:ptCount val="1"/>
                <c:pt idx="0">
                  <c:v>D</c:v>
                </c:pt>
              </c:strCache>
            </c:strRef>
          </c:tx>
          <c:invertIfNegative val="0"/>
          <c:cat>
            <c:strRef>
              <c:f>'data summary tables'!$I$5:$L$5</c:f>
              <c:strCache>
                <c:ptCount val="4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  <c:pt idx="3">
                  <c:v>Average</c:v>
                </c:pt>
              </c:strCache>
            </c:strRef>
          </c:cat>
          <c:val>
            <c:numRef>
              <c:f>'data summary tables'!$I$9:$L$9</c:f>
              <c:numCache>
                <c:formatCode>0.00</c:formatCode>
                <c:ptCount val="4"/>
                <c:pt idx="0">
                  <c:v>26.442307692307693</c:v>
                </c:pt>
                <c:pt idx="1">
                  <c:v>30.35593220338983</c:v>
                </c:pt>
                <c:pt idx="2">
                  <c:v>32.043859649122808</c:v>
                </c:pt>
                <c:pt idx="3">
                  <c:v>29.717261904761905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126408"/>
        <c:axId val="221126016"/>
      </c:barChart>
      <c:catAx>
        <c:axId val="22112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12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126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0188781957810829E-2"/>
              <c:y val="0.331914932920775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126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660322089368464"/>
          <c:y val="0.36099291107673132"/>
          <c:w val="0.15189423544279229"/>
          <c:h val="0.205982404692082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medium wells, Danvers, T3</a:t>
            </a:r>
          </a:p>
        </c:rich>
      </c:tx>
      <c:layout>
        <c:manualLayout>
          <c:xMode val="edge"/>
          <c:yMode val="edge"/>
          <c:x val="0.23665499107985166"/>
          <c:y val="3.20366132723112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1399031256121"/>
          <c:y val="0.2288329519450801"/>
          <c:w val="0.64946675644562224"/>
          <c:h val="0.594965675057207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graphs'!$C$65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graphs'!$C$66:$C$68</c:f>
              <c:numCache>
                <c:formatCode>0.0</c:formatCode>
                <c:ptCount val="3"/>
                <c:pt idx="0">
                  <c:v>19</c:v>
                </c:pt>
                <c:pt idx="1">
                  <c:v>27</c:v>
                </c:pt>
                <c:pt idx="2">
                  <c:v>40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graphs'!$D$65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graphs'!$D$66:$D$68</c:f>
              <c:numCache>
                <c:formatCode>0.0</c:formatCode>
                <c:ptCount val="3"/>
                <c:pt idx="0">
                  <c:v>16</c:v>
                </c:pt>
                <c:pt idx="1">
                  <c:v>25</c:v>
                </c:pt>
                <c:pt idx="2">
                  <c:v>33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graphs'!$E$65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graphs'!$E$66:$E$68</c:f>
              <c:numCache>
                <c:formatCode>0.0</c:formatCode>
                <c:ptCount val="3"/>
                <c:pt idx="0">
                  <c:v>25</c:v>
                </c:pt>
                <c:pt idx="1">
                  <c:v>30</c:v>
                </c:pt>
                <c:pt idx="2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828232"/>
        <c:axId val="221828624"/>
      </c:barChart>
      <c:catAx>
        <c:axId val="221828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31138808716526195"/>
              <c:y val="0.915331807780320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82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828624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1.4234875444839871E-2"/>
              <c:y val="0.402745995423340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8282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758081841193361"/>
          <c:y val="0.70251716247139551"/>
          <c:w val="0.17793612986988627"/>
          <c:h val="0.176201372997712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deep wells, Danvers, T3</a:t>
            </a:r>
          </a:p>
        </c:rich>
      </c:tx>
      <c:layout>
        <c:manualLayout>
          <c:xMode val="edge"/>
          <c:yMode val="edge"/>
          <c:x val="0.24029594267444868"/>
          <c:y val="2.9598308668076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17757929613417"/>
          <c:y val="0.22410147991543342"/>
          <c:w val="0.62476951028324934"/>
          <c:h val="0.553911205073995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graphs'!$C$71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graphs'!$C$72:$C$74</c:f>
              <c:numCache>
                <c:formatCode>0.0</c:formatCode>
                <c:ptCount val="3"/>
                <c:pt idx="0">
                  <c:v>20</c:v>
                </c:pt>
                <c:pt idx="1">
                  <c:v>32</c:v>
                </c:pt>
                <c:pt idx="2">
                  <c:v>35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graphs'!$D$71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graphs'!$D$72:$D$74</c:f>
              <c:numCache>
                <c:formatCode>0.0</c:formatCode>
                <c:ptCount val="3"/>
                <c:pt idx="0">
                  <c:v>17</c:v>
                </c:pt>
                <c:pt idx="1">
                  <c:v>26</c:v>
                </c:pt>
                <c:pt idx="2">
                  <c:v>35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graphs'!$E$71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graphs'!$E$72:$E$74</c:f>
              <c:numCache>
                <c:formatCode>0.0</c:formatCode>
                <c:ptCount val="3"/>
                <c:pt idx="0">
                  <c:v>25</c:v>
                </c:pt>
                <c:pt idx="1">
                  <c:v>30</c:v>
                </c:pt>
                <c:pt idx="2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829800"/>
        <c:axId val="221830192"/>
      </c:barChart>
      <c:catAx>
        <c:axId val="221829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8835509239718432"/>
              <c:y val="0.921775898520086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83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830192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1.1090573012939024E-2"/>
              <c:y val="0.374207188160676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8298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894717180685124"/>
          <c:y val="0.76321353065539177"/>
          <c:w val="0.18484307760975349"/>
          <c:h val="0.162790697674418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shallow wells, Danvers, T0</a:t>
            </a:r>
          </a:p>
        </c:rich>
      </c:tx>
      <c:layout>
        <c:manualLayout>
          <c:xMode val="edge"/>
          <c:yMode val="edge"/>
          <c:x val="0.21651376146789017"/>
          <c:y val="2.05479452054794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284403669725"/>
          <c:y val="0.2031968000784819"/>
          <c:w val="0.62935779816513771"/>
          <c:h val="0.561645087857377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graphs'!$C$23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graphs'!$C$24:$C$26</c:f>
              <c:numCache>
                <c:formatCode>0.0</c:formatCode>
                <c:ptCount val="3"/>
                <c:pt idx="0">
                  <c:v>21</c:v>
                </c:pt>
                <c:pt idx="1">
                  <c:v>25</c:v>
                </c:pt>
                <c:pt idx="2">
                  <c:v>28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graphs'!$D$23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graphs'!$D$24:$D$26</c:f>
              <c:numCache>
                <c:formatCode>0.0</c:formatCode>
                <c:ptCount val="3"/>
                <c:pt idx="0">
                  <c:v>6</c:v>
                </c:pt>
                <c:pt idx="1">
                  <c:v>13</c:v>
                </c:pt>
                <c:pt idx="2">
                  <c:v>8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graphs'!$E$23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graphs'!$E$24:$E$26</c:f>
              <c:numCache>
                <c:formatCode>0.0</c:formatCode>
                <c:ptCount val="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graphs'!$F$23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graphs'!$F$24:$F$26</c:f>
              <c:numCache>
                <c:formatCode>0.0</c:formatCode>
                <c:ptCount val="3"/>
                <c:pt idx="0">
                  <c:v>0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graphs'!$G$23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graphs'!$G$24:$G$26</c:f>
              <c:numCache>
                <c:formatCode>0.0</c:formatCode>
                <c:ptCount val="3"/>
                <c:pt idx="1">
                  <c:v>11</c:v>
                </c:pt>
                <c:pt idx="2">
                  <c:v>19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graphs'!$H$23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graphs'!$H$24:$H$26</c:f>
              <c:numCache>
                <c:formatCode>0.0</c:formatCode>
                <c:ptCount val="3"/>
                <c:pt idx="1">
                  <c:v>12</c:v>
                </c:pt>
                <c:pt idx="2">
                  <c:v>9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graphs'!$I$23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'Pivot Charts Daves graphs'!$B$24:$B$26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graphs'!$I$24:$I$26</c:f>
              <c:numCache>
                <c:formatCode>0.0</c:formatCode>
                <c:ptCount val="3"/>
                <c:pt idx="1">
                  <c:v>15</c:v>
                </c:pt>
                <c:pt idx="2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731016"/>
        <c:axId val="220731408"/>
      </c:barChart>
      <c:catAx>
        <c:axId val="22073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8807339449541286"/>
              <c:y val="0.9178103764426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73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73140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9.1743119266055051E-3"/>
              <c:y val="0.347032682558515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7310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55045871559624"/>
          <c:y val="0.28629465837318274"/>
          <c:w val="0.10794365383226212"/>
          <c:h val="0.405895804120376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medium wells, Danvers, T0</a:t>
            </a:r>
          </a:p>
        </c:rich>
      </c:tx>
      <c:layout>
        <c:manualLayout>
          <c:xMode val="edge"/>
          <c:yMode val="edge"/>
          <c:x val="0.18498536331607224"/>
          <c:y val="7.3835128291583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3597122302158373"/>
          <c:y val="0.32701497476436409"/>
          <c:w val="0.20503597122302158"/>
          <c:h val="3.3175432222471636E-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graphs'!$C$29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graphs'!$B$30:$B$32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graphs'!$C$30:$C$32</c:f>
              <c:numCache>
                <c:formatCode>0.0</c:formatCode>
                <c:ptCount val="3"/>
                <c:pt idx="0">
                  <c:v>19</c:v>
                </c:pt>
                <c:pt idx="1">
                  <c:v>23</c:v>
                </c:pt>
                <c:pt idx="2">
                  <c:v>25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graphs'!$D$29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graphs'!$B$30:$B$32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graphs'!$D$30:$D$32</c:f>
              <c:numCache>
                <c:formatCode>0.0</c:formatCode>
                <c:ptCount val="3"/>
                <c:pt idx="0">
                  <c:v>17</c:v>
                </c:pt>
                <c:pt idx="1">
                  <c:v>20</c:v>
                </c:pt>
                <c:pt idx="2">
                  <c:v>19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graphs'!$E$29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graphs'!$B$30:$B$32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graphs'!$E$30:$E$32</c:f>
              <c:numCache>
                <c:formatCode>0.0</c:formatCode>
                <c:ptCount val="3"/>
                <c:pt idx="0">
                  <c:v>15</c:v>
                </c:pt>
                <c:pt idx="1">
                  <c:v>19</c:v>
                </c:pt>
                <c:pt idx="2">
                  <c:v>20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graphs'!$F$29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'Pivot Charts Daves graphs'!$B$30:$B$32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graphs'!$F$30:$F$32</c:f>
              <c:numCache>
                <c:formatCode>0.0</c:formatCode>
                <c:ptCount val="3"/>
                <c:pt idx="1">
                  <c:v>15</c:v>
                </c:pt>
                <c:pt idx="2">
                  <c:v>15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graphs'!$G$29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'Pivot Charts Daves graphs'!$B$30:$B$32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graphs'!$G$30:$G$32</c:f>
              <c:numCache>
                <c:formatCode>0.0</c:formatCode>
                <c:ptCount val="3"/>
                <c:pt idx="1">
                  <c:v>19</c:v>
                </c:pt>
                <c:pt idx="2">
                  <c:v>19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graphs'!$H$29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'Pivot Charts Daves graphs'!$B$30:$B$32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graphs'!$H$30:$H$32</c:f>
              <c:numCache>
                <c:formatCode>0.0</c:formatCode>
                <c:ptCount val="3"/>
                <c:pt idx="1">
                  <c:v>21</c:v>
                </c:pt>
                <c:pt idx="2">
                  <c:v>22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graphs'!$I$29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'Pivot Charts Daves graphs'!$B$30:$B$32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graphs'!$I$30:$I$32</c:f>
              <c:numCache>
                <c:formatCode>0.0</c:formatCode>
                <c:ptCount val="3"/>
                <c:pt idx="1">
                  <c:v>25</c:v>
                </c:pt>
                <c:pt idx="2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732192"/>
        <c:axId val="220732584"/>
      </c:barChart>
      <c:catAx>
        <c:axId val="22073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35555593388664303"/>
              <c:y val="0.8785317704304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73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732584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2.7027027027027077E-2"/>
              <c:y val="0.402010088789279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7321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137551724953391"/>
          <c:y val="0.42588838863655948"/>
          <c:w val="0.1753827528315717"/>
          <c:h val="0.265260847431854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portrait"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deep wells, Danvers, T0</a:t>
            </a:r>
          </a:p>
        </c:rich>
      </c:tx>
      <c:layout>
        <c:manualLayout>
          <c:xMode val="edge"/>
          <c:yMode val="edge"/>
          <c:x val="0.1941921340292235"/>
          <c:y val="3.3641870715527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156806454292901"/>
          <c:y val="0.2562063763008649"/>
          <c:w val="0.66521314146076549"/>
          <c:h val="0.534980498851632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graphs'!$C$35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graphs'!$B$36:$B$38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graphs'!$C$36:$C$38</c:f>
              <c:numCache>
                <c:formatCode>0.0</c:formatCode>
                <c:ptCount val="3"/>
                <c:pt idx="0">
                  <c:v>19</c:v>
                </c:pt>
                <c:pt idx="1">
                  <c:v>25</c:v>
                </c:pt>
                <c:pt idx="2">
                  <c:v>29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graphs'!$D$35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graphs'!$B$36:$B$38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graphs'!$D$36:$D$38</c:f>
              <c:numCache>
                <c:formatCode>0.0</c:formatCode>
                <c:ptCount val="3"/>
                <c:pt idx="0">
                  <c:v>14</c:v>
                </c:pt>
                <c:pt idx="1">
                  <c:v>15</c:v>
                </c:pt>
                <c:pt idx="2">
                  <c:v>19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graphs'!$E$35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graphs'!$B$36:$B$38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graphs'!$E$36:$E$38</c:f>
              <c:numCache>
                <c:formatCode>0.0</c:formatCode>
                <c:ptCount val="3"/>
                <c:pt idx="0">
                  <c:v>15</c:v>
                </c:pt>
                <c:pt idx="1">
                  <c:v>21</c:v>
                </c:pt>
                <c:pt idx="2">
                  <c:v>25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graphs'!$F$35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'Pivot Charts Daves graphs'!$B$36:$B$38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graphs'!$F$36:$F$38</c:f>
              <c:numCache>
                <c:formatCode>0.0</c:formatCode>
                <c:ptCount val="3"/>
                <c:pt idx="1">
                  <c:v>19</c:v>
                </c:pt>
                <c:pt idx="2">
                  <c:v>27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graphs'!$G$35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'Pivot Charts Daves graphs'!$B$36:$B$38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graphs'!$G$36:$G$38</c:f>
              <c:numCache>
                <c:formatCode>0.0</c:formatCode>
                <c:ptCount val="3"/>
                <c:pt idx="1">
                  <c:v>16</c:v>
                </c:pt>
                <c:pt idx="2">
                  <c:v>25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graphs'!$H$35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'Pivot Charts Daves graphs'!$B$36:$B$38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graphs'!$H$36:$H$38</c:f>
              <c:numCache>
                <c:formatCode>0.0</c:formatCode>
                <c:ptCount val="3"/>
                <c:pt idx="1">
                  <c:v>23</c:v>
                </c:pt>
                <c:pt idx="2">
                  <c:v>25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graphs'!$I$35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'Pivot Charts Daves graphs'!$B$36:$B$38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graphs'!$I$36:$I$38</c:f>
              <c:numCache>
                <c:formatCode>0.0</c:formatCode>
                <c:ptCount val="3"/>
                <c:pt idx="1">
                  <c:v>22</c:v>
                </c:pt>
                <c:pt idx="2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733368"/>
        <c:axId val="220733760"/>
      </c:barChart>
      <c:catAx>
        <c:axId val="22073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7300811536489045"/>
              <c:y val="0.928952013909653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60000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7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733760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8.7108938968835804E-3"/>
              <c:y val="0.362140491932179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733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421033577699267"/>
          <c:y val="0.30423845753458034"/>
          <c:w val="0.13567683349926091"/>
          <c:h val="0.3800361030820514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shallow wells, Danvers, T3</a:t>
            </a:r>
          </a:p>
        </c:rich>
      </c:tx>
      <c:layout>
        <c:manualLayout>
          <c:xMode val="edge"/>
          <c:yMode val="edge"/>
          <c:x val="0.20751367118071279"/>
          <c:y val="3.2183834163586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613267497406967"/>
          <c:y val="0.16058428456614252"/>
          <c:w val="0.64713209550104933"/>
          <c:h val="0.446887993390548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graphs'!$C$59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graphs'!$C$60:$C$62</c:f>
              <c:numCache>
                <c:formatCode>0.0</c:formatCode>
                <c:ptCount val="3"/>
                <c:pt idx="0">
                  <c:v>16</c:v>
                </c:pt>
                <c:pt idx="1">
                  <c:v>18</c:v>
                </c:pt>
                <c:pt idx="2">
                  <c:v>30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graphs'!$D$59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graphs'!$D$60:$D$62</c:f>
              <c:numCache>
                <c:formatCode>0.0</c:formatCode>
                <c:ptCount val="3"/>
                <c:pt idx="0">
                  <c:v>8</c:v>
                </c:pt>
                <c:pt idx="1">
                  <c:v>18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graphs'!$E$59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graphs'!$E$60:$E$62</c:f>
              <c:numCache>
                <c:formatCode>0.0</c:formatCode>
                <c:ptCount val="3"/>
                <c:pt idx="0">
                  <c:v>30</c:v>
                </c:pt>
                <c:pt idx="1">
                  <c:v>35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graphs'!$F$59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graphs'!$F$60:$F$62</c:f>
              <c:numCache>
                <c:formatCode>0.0</c:formatCode>
                <c:ptCount val="3"/>
                <c:pt idx="0">
                  <c:v>17</c:v>
                </c:pt>
                <c:pt idx="1">
                  <c:v>21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graphs'!$G$59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graphs'!$G$60:$G$62</c:f>
              <c:numCache>
                <c:formatCode>0.0</c:formatCode>
                <c:ptCount val="3"/>
                <c:pt idx="0">
                  <c:v>18</c:v>
                </c:pt>
                <c:pt idx="1">
                  <c:v>17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graphs'!$H$59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graphs'!$H$60:$H$62</c:f>
              <c:numCache>
                <c:formatCode>0.0</c:formatCode>
                <c:ptCount val="3"/>
                <c:pt idx="0">
                  <c:v>15</c:v>
                </c:pt>
                <c:pt idx="1">
                  <c:v>20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graphs'!$I$59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'Pivot Charts Daves graphs'!$B$60:$B$62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graphs'!$I$60:$I$62</c:f>
              <c:numCache>
                <c:formatCode>0.0</c:formatCode>
                <c:ptCount val="3"/>
                <c:pt idx="0">
                  <c:v>12</c:v>
                </c:pt>
                <c:pt idx="1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734544"/>
        <c:axId val="220198312"/>
      </c:barChart>
      <c:catAx>
        <c:axId val="22073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34490993820577631"/>
              <c:y val="0.886393724593949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84000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198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198312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8.9445312842388221E-3"/>
              <c:y val="0.349426083644306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7345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11643512093447"/>
          <c:y val="0.33470744728337531"/>
          <c:w val="0.11751147989618216"/>
          <c:h val="0.427859850851976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portrait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medium wells, Danvers, T3</a:t>
            </a:r>
          </a:p>
        </c:rich>
      </c:tx>
      <c:layout>
        <c:manualLayout>
          <c:xMode val="edge"/>
          <c:yMode val="edge"/>
          <c:x val="0.2366549959866649"/>
          <c:y val="3.2036720047675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1399031256121"/>
          <c:y val="0.2288329519450801"/>
          <c:w val="0.64946675644562224"/>
          <c:h val="0.59496567505720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graphs'!$C$65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graphs'!$C$66:$C$68</c:f>
              <c:numCache>
                <c:formatCode>0.0</c:formatCode>
                <c:ptCount val="3"/>
                <c:pt idx="0">
                  <c:v>19</c:v>
                </c:pt>
                <c:pt idx="1">
                  <c:v>27</c:v>
                </c:pt>
                <c:pt idx="2">
                  <c:v>40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graphs'!$D$65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graphs'!$D$66:$D$68</c:f>
              <c:numCache>
                <c:formatCode>0.0</c:formatCode>
                <c:ptCount val="3"/>
                <c:pt idx="0">
                  <c:v>16</c:v>
                </c:pt>
                <c:pt idx="1">
                  <c:v>25</c:v>
                </c:pt>
                <c:pt idx="2">
                  <c:v>33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graphs'!$E$65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graphs'!$E$66:$E$68</c:f>
              <c:numCache>
                <c:formatCode>0.0</c:formatCode>
                <c:ptCount val="3"/>
                <c:pt idx="0">
                  <c:v>25</c:v>
                </c:pt>
                <c:pt idx="1">
                  <c:v>30</c:v>
                </c:pt>
                <c:pt idx="2">
                  <c:v>32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graphs'!$F$65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graphs'!$F$66:$F$68</c:f>
              <c:numCache>
                <c:formatCode>General</c:formatCode>
                <c:ptCount val="3"/>
                <c:pt idx="0" formatCode="0.0">
                  <c:v>30</c:v>
                </c:pt>
                <c:pt idx="1">
                  <c:v>30</c:v>
                </c:pt>
                <c:pt idx="2">
                  <c:v>36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graphs'!$G$65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graphs'!$G$66:$G$68</c:f>
              <c:numCache>
                <c:formatCode>General</c:formatCode>
                <c:ptCount val="3"/>
                <c:pt idx="0">
                  <c:v>26</c:v>
                </c:pt>
                <c:pt idx="1">
                  <c:v>28</c:v>
                </c:pt>
                <c:pt idx="2">
                  <c:v>35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graphs'!$H$65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graphs'!$H$66:$H$68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30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graphs'!$I$65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'Pivot Charts Daves graphs'!$B$66:$B$68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graphs'!$I$66:$I$68</c:f>
              <c:numCache>
                <c:formatCode>General</c:formatCode>
                <c:ptCount val="3"/>
                <c:pt idx="0">
                  <c:v>26.5</c:v>
                </c:pt>
                <c:pt idx="1">
                  <c:v>30</c:v>
                </c:pt>
                <c:pt idx="2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199096"/>
        <c:axId val="220199488"/>
      </c:barChart>
      <c:catAx>
        <c:axId val="22019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31138812151295436"/>
              <c:y val="0.915331887861843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19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19948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1.4234881052626399E-2"/>
              <c:y val="0.402745888647976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1990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511057599976356"/>
          <c:y val="0.35244094488188982"/>
          <c:w val="9.8153077957187543E-2"/>
          <c:h val="0.297482850875524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deep wells, Danvers, T3</a:t>
            </a:r>
          </a:p>
        </c:rich>
      </c:tx>
      <c:layout>
        <c:manualLayout>
          <c:xMode val="edge"/>
          <c:yMode val="edge"/>
          <c:x val="0.24029594267444868"/>
          <c:y val="2.9598308668076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17757929613417"/>
          <c:y val="0.22410147991543342"/>
          <c:w val="0.62476951028324956"/>
          <c:h val="0.553911205073995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graphs'!$C$71</c:f>
              <c:strCache>
                <c:ptCount val="1"/>
                <c:pt idx="0">
                  <c:v>2002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graphs'!$C$72:$C$74</c:f>
              <c:numCache>
                <c:formatCode>0.0</c:formatCode>
                <c:ptCount val="3"/>
                <c:pt idx="0">
                  <c:v>20</c:v>
                </c:pt>
                <c:pt idx="1">
                  <c:v>32</c:v>
                </c:pt>
                <c:pt idx="2">
                  <c:v>35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graphs'!$D$71</c:f>
              <c:strCache>
                <c:ptCount val="1"/>
                <c:pt idx="0">
                  <c:v>2004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graphs'!$D$72:$D$74</c:f>
              <c:numCache>
                <c:formatCode>0.0</c:formatCode>
                <c:ptCount val="3"/>
                <c:pt idx="0">
                  <c:v>17</c:v>
                </c:pt>
                <c:pt idx="1">
                  <c:v>26</c:v>
                </c:pt>
                <c:pt idx="2">
                  <c:v>35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graphs'!$E$71</c:f>
              <c:strCache>
                <c:ptCount val="1"/>
                <c:pt idx="0">
                  <c:v>2005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graphs'!$E$72:$E$74</c:f>
              <c:numCache>
                <c:formatCode>0.0</c:formatCode>
                <c:ptCount val="3"/>
                <c:pt idx="0">
                  <c:v>25</c:v>
                </c:pt>
                <c:pt idx="1">
                  <c:v>30</c:v>
                </c:pt>
                <c:pt idx="2">
                  <c:v>44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graphs'!$F$71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graphs'!$F$72:$F$74</c:f>
              <c:numCache>
                <c:formatCode>General</c:formatCode>
                <c:ptCount val="3"/>
                <c:pt idx="0">
                  <c:v>25</c:v>
                </c:pt>
                <c:pt idx="1">
                  <c:v>30</c:v>
                </c:pt>
                <c:pt idx="2">
                  <c:v>45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graphs'!$G$71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graphs'!$G$72:$G$74</c:f>
              <c:numCache>
                <c:formatCode>General</c:formatCode>
                <c:ptCount val="3"/>
                <c:pt idx="0">
                  <c:v>24</c:v>
                </c:pt>
                <c:pt idx="1">
                  <c:v>32</c:v>
                </c:pt>
                <c:pt idx="2">
                  <c:v>34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graphs'!$H$71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graphs'!$H$72:$H$74</c:f>
              <c:numCache>
                <c:formatCode>General</c:formatCode>
                <c:ptCount val="3"/>
                <c:pt idx="0">
                  <c:v>20</c:v>
                </c:pt>
                <c:pt idx="1">
                  <c:v>35</c:v>
                </c:pt>
                <c:pt idx="2">
                  <c:v>35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graphs'!$I$71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'Pivot Charts Daves graphs'!$B$72:$B$74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graphs'!$I$72:$I$74</c:f>
              <c:numCache>
                <c:formatCode>General</c:formatCode>
                <c:ptCount val="3"/>
                <c:pt idx="0">
                  <c:v>19</c:v>
                </c:pt>
                <c:pt idx="1">
                  <c:v>30</c:v>
                </c:pt>
                <c:pt idx="2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200272"/>
        <c:axId val="220200664"/>
      </c:barChart>
      <c:catAx>
        <c:axId val="22020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8835509239718432"/>
              <c:y val="0.921775898520086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200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00664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1.1090573012939024E-2"/>
              <c:y val="0.374207188160676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2002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549060988448565"/>
          <c:y val="0.38796402035369315"/>
          <c:w val="0.11070487723230539"/>
          <c:h val="0.236786469344609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shallow wells, Danvers, 1</a:t>
            </a:r>
          </a:p>
        </c:rich>
      </c:tx>
      <c:layout>
        <c:manualLayout>
          <c:xMode val="edge"/>
          <c:yMode val="edge"/>
          <c:x val="0.21651376146789017"/>
          <c:y val="2.05478777395388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28440366972506"/>
          <c:y val="0.2031968000784819"/>
          <c:w val="0.62935779816513771"/>
          <c:h val="0.56164508785737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graphs'!$C$41</c:f>
              <c:strCache>
                <c:ptCount val="1"/>
                <c:pt idx="0">
                  <c:v>1998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graphs'!$C$42:$C$44</c:f>
              <c:numCache>
                <c:formatCode>0.0</c:formatCode>
                <c:ptCount val="3"/>
                <c:pt idx="0">
                  <c:v>28</c:v>
                </c:pt>
                <c:pt idx="1">
                  <c:v>34</c:v>
                </c:pt>
                <c:pt idx="2">
                  <c:v>29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graphs'!$D$41</c:f>
              <c:strCache>
                <c:ptCount val="1"/>
                <c:pt idx="0">
                  <c:v>1999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graphs'!$D$42:$D$44</c:f>
              <c:numCache>
                <c:formatCode>0.0</c:formatCode>
                <c:ptCount val="3"/>
                <c:pt idx="0">
                  <c:v>35</c:v>
                </c:pt>
                <c:pt idx="1">
                  <c:v>42</c:v>
                </c:pt>
                <c:pt idx="2">
                  <c:v>43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graphs'!$E$41</c:f>
              <c:strCache>
                <c:ptCount val="1"/>
                <c:pt idx="0">
                  <c:v>2000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graphs'!$E$42:$E$44</c:f>
              <c:numCache>
                <c:formatCode>0.0</c:formatCode>
                <c:ptCount val="3"/>
                <c:pt idx="0">
                  <c:v>30</c:v>
                </c:pt>
                <c:pt idx="1">
                  <c:v>33</c:v>
                </c:pt>
                <c:pt idx="2">
                  <c:v>34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graphs'!$F$41</c:f>
              <c:strCache>
                <c:ptCount val="1"/>
                <c:pt idx="0">
                  <c:v>2001</c:v>
                </c:pt>
              </c:strCache>
            </c:strRef>
          </c:tx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graphs'!$F$42:$F$44</c:f>
              <c:numCache>
                <c:formatCode>0.0</c:formatCode>
                <c:ptCount val="3"/>
                <c:pt idx="0">
                  <c:v>31</c:v>
                </c:pt>
                <c:pt idx="1">
                  <c:v>36</c:v>
                </c:pt>
                <c:pt idx="2">
                  <c:v>25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graphs'!$G$41</c:f>
              <c:strCache>
                <c:ptCount val="1"/>
                <c:pt idx="0">
                  <c:v>2002</c:v>
                </c:pt>
              </c:strCache>
            </c:strRef>
          </c:tx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graphs'!$G$42:$G$44</c:f>
              <c:numCache>
                <c:formatCode>0.0</c:formatCode>
                <c:ptCount val="3"/>
                <c:pt idx="0">
                  <c:v>34.5</c:v>
                </c:pt>
                <c:pt idx="1">
                  <c:v>36.5</c:v>
                </c:pt>
                <c:pt idx="2">
                  <c:v>33.5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graphs'!$H$41</c:f>
              <c:strCache>
                <c:ptCount val="1"/>
                <c:pt idx="0">
                  <c:v>2004</c:v>
                </c:pt>
              </c:strCache>
            </c:strRef>
          </c:tx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graphs'!$H$42:$H$44</c:f>
              <c:numCache>
                <c:formatCode>0.0</c:formatCode>
                <c:ptCount val="3"/>
                <c:pt idx="0">
                  <c:v>25</c:v>
                </c:pt>
                <c:pt idx="1">
                  <c:v>27</c:v>
                </c:pt>
                <c:pt idx="2">
                  <c:v>26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graphs'!$I$41</c:f>
              <c:strCache>
                <c:ptCount val="1"/>
                <c:pt idx="0">
                  <c:v>2005</c:v>
                </c:pt>
              </c:strCache>
            </c:strRef>
          </c:tx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graphs'!$I$42:$I$44</c:f>
              <c:numCache>
                <c:formatCode>0.0</c:formatCode>
                <c:ptCount val="3"/>
                <c:pt idx="0">
                  <c:v>30</c:v>
                </c:pt>
                <c:pt idx="1">
                  <c:v>35</c:v>
                </c:pt>
                <c:pt idx="2">
                  <c:v>39</c:v>
                </c:pt>
              </c:numCache>
            </c:numRef>
          </c:val>
        </c:ser>
        <c:ser>
          <c:idx val="7"/>
          <c:order val="7"/>
          <c:tx>
            <c:strRef>
              <c:f>'Pivot Charts Daves graphs'!$J$41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graphs'!$J$42:$J$44</c:f>
              <c:numCache>
                <c:formatCode>0.0</c:formatCode>
                <c:ptCount val="3"/>
                <c:pt idx="0">
                  <c:v>24</c:v>
                </c:pt>
                <c:pt idx="1">
                  <c:v>29</c:v>
                </c:pt>
                <c:pt idx="2">
                  <c:v>30</c:v>
                </c:pt>
              </c:numCache>
            </c:numRef>
          </c:val>
        </c:ser>
        <c:ser>
          <c:idx val="8"/>
          <c:order val="8"/>
          <c:tx>
            <c:strRef>
              <c:f>'Pivot Charts Daves graphs'!$K$41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graphs'!$K$42:$K$44</c:f>
              <c:numCache>
                <c:formatCode>0.0</c:formatCode>
                <c:ptCount val="3"/>
                <c:pt idx="0">
                  <c:v>29</c:v>
                </c:pt>
                <c:pt idx="1">
                  <c:v>32</c:v>
                </c:pt>
                <c:pt idx="2">
                  <c:v>32</c:v>
                </c:pt>
              </c:numCache>
            </c:numRef>
          </c:val>
        </c:ser>
        <c:ser>
          <c:idx val="9"/>
          <c:order val="9"/>
          <c:tx>
            <c:strRef>
              <c:f>'Pivot Charts Daves graphs'!$L$41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graphs'!$L$42:$L$44</c:f>
              <c:numCache>
                <c:formatCode>0.0</c:formatCode>
                <c:ptCount val="3"/>
                <c:pt idx="0">
                  <c:v>45</c:v>
                </c:pt>
                <c:pt idx="1">
                  <c:v>30</c:v>
                </c:pt>
                <c:pt idx="2">
                  <c:v>35</c:v>
                </c:pt>
              </c:numCache>
            </c:numRef>
          </c:val>
        </c:ser>
        <c:ser>
          <c:idx val="10"/>
          <c:order val="10"/>
          <c:tx>
            <c:strRef>
              <c:f>'Pivot Charts Daves graphs'!$M$41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'Pivot Charts Daves graphs'!$B$42:$B$44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graphs'!$M$42:$M$44</c:f>
              <c:numCache>
                <c:formatCode>0.0</c:formatCode>
                <c:ptCount val="3"/>
                <c:pt idx="0">
                  <c:v>28</c:v>
                </c:pt>
                <c:pt idx="1">
                  <c:v>30</c:v>
                </c:pt>
                <c:pt idx="2">
                  <c:v>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201448"/>
        <c:axId val="220201840"/>
      </c:barChart>
      <c:catAx>
        <c:axId val="22020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8807339449541286"/>
              <c:y val="0.917810410998397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20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01840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9.1743119266055051E-3"/>
              <c:y val="0.3470327993897793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201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975535168195714"/>
          <c:y val="0.17290257482116814"/>
          <c:w val="0.10794365383226212"/>
          <c:h val="0.637836357411845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medium wells, Danvers, T1</a:t>
            </a:r>
          </a:p>
        </c:rich>
      </c:tx>
      <c:layout>
        <c:manualLayout>
          <c:xMode val="edge"/>
          <c:yMode val="edge"/>
          <c:x val="0.1873877657184744"/>
          <c:y val="6.396207936694481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0"/>
    </c:view3D>
    <c:floor>
      <c:thickness val="0"/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639166725780898"/>
          <c:y val="0.15180116569935798"/>
          <c:w val="0.58461554467853682"/>
          <c:h val="0.2050080711742019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'Pivot Charts Daves graphs'!$C$47</c:f>
              <c:strCache>
                <c:ptCount val="1"/>
                <c:pt idx="0">
                  <c:v>1998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graphs'!$C$48:$C$50</c:f>
              <c:numCache>
                <c:formatCode>0.0</c:formatCode>
                <c:ptCount val="3"/>
                <c:pt idx="0">
                  <c:v>25</c:v>
                </c:pt>
                <c:pt idx="1">
                  <c:v>41</c:v>
                </c:pt>
                <c:pt idx="2">
                  <c:v>38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graphs'!$D$47</c:f>
              <c:strCache>
                <c:ptCount val="1"/>
                <c:pt idx="0">
                  <c:v>1999</c:v>
                </c:pt>
              </c:strCache>
            </c:strRef>
          </c:tx>
          <c:spPr>
            <a:pattFill prst="dashHorz">
              <a:fgClr>
                <a:srgbClr val="424242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graphs'!$D$48:$D$50</c:f>
              <c:numCache>
                <c:formatCode>0.0</c:formatCode>
                <c:ptCount val="3"/>
                <c:pt idx="0">
                  <c:v>20</c:v>
                </c:pt>
                <c:pt idx="1">
                  <c:v>40</c:v>
                </c:pt>
                <c:pt idx="2">
                  <c:v>37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graphs'!$E$47</c:f>
              <c:strCache>
                <c:ptCount val="1"/>
                <c:pt idx="0">
                  <c:v>2000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graphs'!$E$48:$E$50</c:f>
              <c:numCache>
                <c:formatCode>0.0</c:formatCode>
                <c:ptCount val="3"/>
                <c:pt idx="0">
                  <c:v>25</c:v>
                </c:pt>
                <c:pt idx="1">
                  <c:v>43</c:v>
                </c:pt>
                <c:pt idx="2">
                  <c:v>40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graphs'!$F$47</c:f>
              <c:strCache>
                <c:ptCount val="1"/>
                <c:pt idx="0">
                  <c:v>2001</c:v>
                </c:pt>
              </c:strCache>
            </c:strRef>
          </c:tx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graphs'!$F$48:$F$50</c:f>
              <c:numCache>
                <c:formatCode>0.0</c:formatCode>
                <c:ptCount val="3"/>
                <c:pt idx="0">
                  <c:v>34</c:v>
                </c:pt>
                <c:pt idx="1">
                  <c:v>35</c:v>
                </c:pt>
                <c:pt idx="2">
                  <c:v>40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graphs'!$G$47</c:f>
              <c:strCache>
                <c:ptCount val="1"/>
                <c:pt idx="0">
                  <c:v>2002</c:v>
                </c:pt>
              </c:strCache>
            </c:strRef>
          </c:tx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graphs'!$G$48:$G$50</c:f>
              <c:numCache>
                <c:formatCode>0.0</c:formatCode>
                <c:ptCount val="3"/>
                <c:pt idx="0">
                  <c:v>32.5</c:v>
                </c:pt>
                <c:pt idx="1">
                  <c:v>40</c:v>
                </c:pt>
                <c:pt idx="2">
                  <c:v>37.5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graphs'!$H$47</c:f>
              <c:strCache>
                <c:ptCount val="1"/>
                <c:pt idx="0">
                  <c:v>2004</c:v>
                </c:pt>
              </c:strCache>
            </c:strRef>
          </c:tx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graphs'!$H$48:$H$50</c:f>
              <c:numCache>
                <c:formatCode>0.0</c:formatCode>
                <c:ptCount val="3"/>
                <c:pt idx="1">
                  <c:v>38</c:v>
                </c:pt>
                <c:pt idx="2">
                  <c:v>14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graphs'!$I$47</c:f>
              <c:strCache>
                <c:ptCount val="1"/>
                <c:pt idx="0">
                  <c:v>2005</c:v>
                </c:pt>
              </c:strCache>
            </c:strRef>
          </c:tx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graphs'!$I$48:$I$50</c:f>
              <c:numCache>
                <c:formatCode>0.0</c:formatCode>
                <c:ptCount val="3"/>
                <c:pt idx="0">
                  <c:v>25</c:v>
                </c:pt>
                <c:pt idx="1">
                  <c:v>40</c:v>
                </c:pt>
                <c:pt idx="2">
                  <c:v>33</c:v>
                </c:pt>
              </c:numCache>
            </c:numRef>
          </c:val>
        </c:ser>
        <c:ser>
          <c:idx val="7"/>
          <c:order val="7"/>
          <c:tx>
            <c:strRef>
              <c:f>'Pivot Charts Daves graphs'!$J$47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graphs'!$J$48:$J$50</c:f>
              <c:numCache>
                <c:formatCode>0.0</c:formatCode>
                <c:ptCount val="3"/>
                <c:pt idx="0">
                  <c:v>24</c:v>
                </c:pt>
                <c:pt idx="1">
                  <c:v>30</c:v>
                </c:pt>
                <c:pt idx="2">
                  <c:v>21</c:v>
                </c:pt>
              </c:numCache>
            </c:numRef>
          </c:val>
        </c:ser>
        <c:ser>
          <c:idx val="8"/>
          <c:order val="8"/>
          <c:tx>
            <c:strRef>
              <c:f>'Pivot Charts Daves graphs'!$K$47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graphs'!$K$48:$K$50</c:f>
              <c:numCache>
                <c:formatCode>0.0</c:formatCode>
                <c:ptCount val="3"/>
                <c:pt idx="0">
                  <c:v>28</c:v>
                </c:pt>
                <c:pt idx="1">
                  <c:v>39</c:v>
                </c:pt>
                <c:pt idx="2">
                  <c:v>34</c:v>
                </c:pt>
              </c:numCache>
            </c:numRef>
          </c:val>
        </c:ser>
        <c:ser>
          <c:idx val="9"/>
          <c:order val="9"/>
          <c:tx>
            <c:strRef>
              <c:f>'Pivot Charts Daves graphs'!$L$47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graphs'!$L$48:$L$50</c:f>
              <c:numCache>
                <c:formatCode>0.0</c:formatCode>
                <c:ptCount val="3"/>
                <c:pt idx="0">
                  <c:v>40</c:v>
                </c:pt>
                <c:pt idx="1">
                  <c:v>38</c:v>
                </c:pt>
                <c:pt idx="2">
                  <c:v>28</c:v>
                </c:pt>
              </c:numCache>
            </c:numRef>
          </c:val>
        </c:ser>
        <c:ser>
          <c:idx val="10"/>
          <c:order val="10"/>
          <c:tx>
            <c:strRef>
              <c:f>'Pivot Charts Daves graphs'!$M$47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'Pivot Charts Daves graphs'!$B$48:$B$50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graphs'!$M$48:$M$50</c:f>
              <c:numCache>
                <c:formatCode>0.0</c:formatCode>
                <c:ptCount val="3"/>
                <c:pt idx="0">
                  <c:v>37</c:v>
                </c:pt>
                <c:pt idx="1">
                  <c:v>30</c:v>
                </c:pt>
                <c:pt idx="2">
                  <c:v>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1829408"/>
        <c:axId val="225178104"/>
        <c:axId val="221531360"/>
      </c:bar3DChart>
      <c:catAx>
        <c:axId val="22182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36997034830105741"/>
              <c:y val="0.894515610921768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178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178104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2.7027027027027077E-2"/>
              <c:y val="0.402010159177864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829408"/>
        <c:crosses val="autoZero"/>
        <c:crossBetween val="between"/>
      </c:valAx>
      <c:serAx>
        <c:axId val="2215313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178104"/>
        <c:crosses val="autoZero"/>
        <c:tickLblSkip val="19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858272445673927"/>
          <c:y val="0.27386923649469186"/>
          <c:w val="8.4668983944574935E-2"/>
          <c:h val="0.551335187579164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Osram Sylvania, Danvers 1998-2018
Average Salinity vs. Phragmites Density</a:t>
            </a:r>
          </a:p>
        </c:rich>
      </c:tx>
      <c:layout>
        <c:manualLayout>
          <c:xMode val="edge"/>
          <c:yMode val="edge"/>
          <c:x val="0.1754389295088114"/>
          <c:y val="3.29668666024897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15332430426288"/>
          <c:y val="0.23076954033087821"/>
          <c:w val="0.82117826308966069"/>
          <c:h val="0.58241836369221478"/>
        </c:manualLayout>
      </c:layout>
      <c:barChart>
        <c:barDir val="col"/>
        <c:grouping val="clustered"/>
        <c:varyColors val="0"/>
        <c:ser>
          <c:idx val="5"/>
          <c:order val="0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'data summary tables'!$I$5:$L$5</c:f>
              <c:strCache>
                <c:ptCount val="4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  <c:pt idx="3">
                  <c:v>Average</c:v>
                </c:pt>
              </c:strCache>
            </c:strRef>
          </c:cat>
          <c:val>
            <c:numRef>
              <c:f>'data summary tables'!$I$10:$L$10</c:f>
              <c:numCache>
                <c:formatCode>0.00</c:formatCode>
                <c:ptCount val="4"/>
                <c:pt idx="0">
                  <c:v>24.656862745098039</c:v>
                </c:pt>
                <c:pt idx="1">
                  <c:v>28.357954545454547</c:v>
                </c:pt>
                <c:pt idx="2">
                  <c:v>30.287878787878789</c:v>
                </c:pt>
                <c:pt idx="3">
                  <c:v>27.856275303643724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124840"/>
        <c:axId val="221124448"/>
      </c:barChart>
      <c:catAx>
        <c:axId val="221124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12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12444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1189070116235482E-2"/>
              <c:y val="0.384615966891286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1248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Salinity in deep wells, Danvers, T1</a:t>
            </a:r>
          </a:p>
        </c:rich>
      </c:tx>
      <c:layout>
        <c:manualLayout>
          <c:xMode val="edge"/>
          <c:yMode val="edge"/>
          <c:x val="0.19163775723686713"/>
          <c:y val="3.0864152507252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965841226368437"/>
          <c:y val="0.28685258964143467"/>
          <c:w val="0.68478413024458995"/>
          <c:h val="0.446374143589904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Charts Daves graphs'!$C$53</c:f>
              <c:strCache>
                <c:ptCount val="1"/>
                <c:pt idx="0">
                  <c:v>1998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graphs'!$C$54:$C$56</c:f>
              <c:numCache>
                <c:formatCode>0.0</c:formatCode>
                <c:ptCount val="3"/>
                <c:pt idx="0">
                  <c:v>27</c:v>
                </c:pt>
                <c:pt idx="1">
                  <c:v>36</c:v>
                </c:pt>
                <c:pt idx="2">
                  <c:v>31</c:v>
                </c:pt>
              </c:numCache>
            </c:numRef>
          </c:val>
        </c:ser>
        <c:ser>
          <c:idx val="1"/>
          <c:order val="1"/>
          <c:tx>
            <c:strRef>
              <c:f>'Pivot Charts Daves graphs'!$D$53</c:f>
              <c:strCache>
                <c:ptCount val="1"/>
                <c:pt idx="0">
                  <c:v>1999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graphs'!$D$54:$D$56</c:f>
              <c:numCache>
                <c:formatCode>0.0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33</c:v>
                </c:pt>
              </c:numCache>
            </c:numRef>
          </c:val>
        </c:ser>
        <c:ser>
          <c:idx val="2"/>
          <c:order val="2"/>
          <c:tx>
            <c:strRef>
              <c:f>'Pivot Charts Daves graphs'!$E$53</c:f>
              <c:strCache>
                <c:ptCount val="1"/>
                <c:pt idx="0">
                  <c:v>2000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graphs'!$E$54:$E$56</c:f>
              <c:numCache>
                <c:formatCode>0.0</c:formatCode>
                <c:ptCount val="3"/>
                <c:pt idx="0">
                  <c:v>33</c:v>
                </c:pt>
                <c:pt idx="1">
                  <c:v>38</c:v>
                </c:pt>
                <c:pt idx="2">
                  <c:v>36</c:v>
                </c:pt>
              </c:numCache>
            </c:numRef>
          </c:val>
        </c:ser>
        <c:ser>
          <c:idx val="3"/>
          <c:order val="3"/>
          <c:tx>
            <c:strRef>
              <c:f>'Pivot Charts Daves graphs'!$F$53</c:f>
              <c:strCache>
                <c:ptCount val="1"/>
                <c:pt idx="0">
                  <c:v>2001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graphs'!$F$54:$F$56</c:f>
              <c:numCache>
                <c:formatCode>0.0</c:formatCode>
                <c:ptCount val="3"/>
                <c:pt idx="0">
                  <c:v>33</c:v>
                </c:pt>
                <c:pt idx="1">
                  <c:v>31</c:v>
                </c:pt>
                <c:pt idx="2">
                  <c:v>38</c:v>
                </c:pt>
              </c:numCache>
            </c:numRef>
          </c:val>
        </c:ser>
        <c:ser>
          <c:idx val="4"/>
          <c:order val="4"/>
          <c:tx>
            <c:strRef>
              <c:f>'Pivot Charts Daves graphs'!$G$53</c:f>
              <c:strCache>
                <c:ptCount val="1"/>
                <c:pt idx="0">
                  <c:v>2002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graphs'!$G$54:$G$56</c:f>
              <c:numCache>
                <c:formatCode>0.0</c:formatCode>
                <c:ptCount val="3"/>
                <c:pt idx="0">
                  <c:v>40.5</c:v>
                </c:pt>
                <c:pt idx="1">
                  <c:v>38</c:v>
                </c:pt>
                <c:pt idx="2">
                  <c:v>37</c:v>
                </c:pt>
              </c:numCache>
            </c:numRef>
          </c:val>
        </c:ser>
        <c:ser>
          <c:idx val="5"/>
          <c:order val="5"/>
          <c:tx>
            <c:strRef>
              <c:f>'Pivot Charts Daves graphs'!$H$53</c:f>
              <c:strCache>
                <c:ptCount val="1"/>
                <c:pt idx="0">
                  <c:v>2004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graphs'!$H$54:$H$56</c:f>
              <c:numCache>
                <c:formatCode>0.0</c:formatCode>
                <c:ptCount val="3"/>
                <c:pt idx="0">
                  <c:v>28</c:v>
                </c:pt>
                <c:pt idx="1">
                  <c:v>28</c:v>
                </c:pt>
                <c:pt idx="2">
                  <c:v>16</c:v>
                </c:pt>
              </c:numCache>
            </c:numRef>
          </c:val>
        </c:ser>
        <c:ser>
          <c:idx val="6"/>
          <c:order val="6"/>
          <c:tx>
            <c:strRef>
              <c:f>'Pivot Charts Daves graphs'!$I$53</c:f>
              <c:strCache>
                <c:ptCount val="1"/>
                <c:pt idx="0">
                  <c:v>2005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graphs'!$I$54:$I$56</c:f>
              <c:numCache>
                <c:formatCode>0.0</c:formatCode>
                <c:ptCount val="3"/>
                <c:pt idx="0">
                  <c:v>25</c:v>
                </c:pt>
                <c:pt idx="1">
                  <c:v>35</c:v>
                </c:pt>
                <c:pt idx="2">
                  <c:v>31</c:v>
                </c:pt>
              </c:numCache>
            </c:numRef>
          </c:val>
        </c:ser>
        <c:ser>
          <c:idx val="7"/>
          <c:order val="7"/>
          <c:tx>
            <c:strRef>
              <c:f>'Pivot Charts Daves graphs'!$J$53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graphs'!$J$54:$J$56</c:f>
              <c:numCache>
                <c:formatCode>0.0</c:formatCode>
                <c:ptCount val="3"/>
                <c:pt idx="0">
                  <c:v>31</c:v>
                </c:pt>
                <c:pt idx="1">
                  <c:v>34</c:v>
                </c:pt>
                <c:pt idx="2">
                  <c:v>29</c:v>
                </c:pt>
              </c:numCache>
            </c:numRef>
          </c:val>
        </c:ser>
        <c:ser>
          <c:idx val="8"/>
          <c:order val="8"/>
          <c:tx>
            <c:strRef>
              <c:f>'Pivot Charts Daves graphs'!$K$53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graphs'!$K$54:$K$56</c:f>
              <c:numCache>
                <c:formatCode>0.0</c:formatCode>
                <c:ptCount val="3"/>
                <c:pt idx="0">
                  <c:v>33</c:v>
                </c:pt>
                <c:pt idx="1">
                  <c:v>35</c:v>
                </c:pt>
                <c:pt idx="2">
                  <c:v>33</c:v>
                </c:pt>
              </c:numCache>
            </c:numRef>
          </c:val>
        </c:ser>
        <c:ser>
          <c:idx val="9"/>
          <c:order val="9"/>
          <c:tx>
            <c:strRef>
              <c:f>'Pivot Charts Daves graphs'!$L$53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graphs'!$L$54:$L$56</c:f>
              <c:numCache>
                <c:formatCode>0.0</c:formatCode>
                <c:ptCount val="3"/>
                <c:pt idx="0">
                  <c:v>35</c:v>
                </c:pt>
                <c:pt idx="1">
                  <c:v>45</c:v>
                </c:pt>
                <c:pt idx="2">
                  <c:v>30</c:v>
                </c:pt>
              </c:numCache>
            </c:numRef>
          </c:val>
        </c:ser>
        <c:ser>
          <c:idx val="10"/>
          <c:order val="10"/>
          <c:tx>
            <c:strRef>
              <c:f>'Pivot Charts Daves graphs'!$M$53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'Pivot Charts Daves graphs'!$B$54:$B$56</c:f>
              <c:strCache>
                <c:ptCount val="3"/>
                <c:pt idx="0">
                  <c:v>1_Dense Phrag</c:v>
                </c:pt>
                <c:pt idx="1">
                  <c:v>2_Transition</c:v>
                </c:pt>
                <c:pt idx="2">
                  <c:v>3_No Phrag</c:v>
                </c:pt>
              </c:strCache>
            </c:strRef>
          </c:cat>
          <c:val>
            <c:numRef>
              <c:f>'Pivot Charts Daves graphs'!$M$54:$M$56</c:f>
              <c:numCache>
                <c:formatCode>0.0</c:formatCode>
                <c:ptCount val="3"/>
                <c:pt idx="0">
                  <c:v>35</c:v>
                </c:pt>
                <c:pt idx="1">
                  <c:v>30</c:v>
                </c:pt>
                <c:pt idx="2">
                  <c:v>33.5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178888"/>
        <c:axId val="225179280"/>
      </c:barChart>
      <c:catAx>
        <c:axId val="22517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Location on Transect</a:t>
                </a:r>
              </a:p>
            </c:rich>
          </c:tx>
          <c:layout>
            <c:manualLayout>
              <c:xMode val="edge"/>
              <c:yMode val="edge"/>
              <c:x val="0.27395203316976713"/>
              <c:y val="0.84677861583091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78000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17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179280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ppt.</a:t>
                </a:r>
              </a:p>
            </c:rich>
          </c:tx>
          <c:layout>
            <c:manualLayout>
              <c:xMode val="edge"/>
              <c:yMode val="edge"/>
              <c:x val="8.7108676632812205E-3"/>
              <c:y val="0.362140627158447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1788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815283959070364"/>
          <c:y val="9.0841055394391565E-2"/>
          <c:w val="0.11983567271482409"/>
          <c:h val="0.64623290509738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portrait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solidFill>
                  <a:srgbClr val="000000"/>
                </a:solidFill>
                <a:latin typeface="Calibri"/>
              </a:rPr>
              <a:t>Danvers T3 Salinity Changes Well3  </a:t>
            </a:r>
            <a:r>
              <a:rPr lang="en-US" sz="1800" b="1" i="1" u="none" strike="noStrike" baseline="0">
                <a:solidFill>
                  <a:srgbClr val="000000"/>
                </a:solidFill>
                <a:latin typeface="Calibri"/>
              </a:rPr>
              <a:t>(no Phragmites </a:t>
            </a:r>
            <a:r>
              <a:rPr lang="en-US" sz="1800" b="1" i="0" u="none" strike="noStrike" baseline="0">
                <a:solidFill>
                  <a:srgbClr val="000000"/>
                </a:solidFill>
                <a:latin typeface="Calibri"/>
              </a:rPr>
              <a:t>)over time</a:t>
            </a:r>
          </a:p>
        </c:rich>
      </c:tx>
      <c:layout>
        <c:manualLayout>
          <c:xMode val="edge"/>
          <c:yMode val="edge"/>
          <c:x val="0.13912489063867017"/>
          <c:y val="4.2756177969103443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'Pivot Charts Daves graphs'!$A$62:$B$62</c:f>
              <c:strCache>
                <c:ptCount val="2"/>
                <c:pt idx="0">
                  <c:v>shallow</c:v>
                </c:pt>
                <c:pt idx="1">
                  <c:v>3_No Phrag</c:v>
                </c:pt>
              </c:strCache>
            </c:strRef>
          </c:tx>
          <c:cat>
            <c:numRef>
              <c:f>'Pivot Charts Daves graphs'!$C$59:$I$59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graphs'!$C$62:$I$62</c:f>
              <c:numCache>
                <c:formatCode>0.0</c:formatCode>
                <c:ptCount val="7"/>
                <c:pt idx="0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 Daves graphs'!$A$68:$B$68</c:f>
              <c:strCache>
                <c:ptCount val="2"/>
                <c:pt idx="0">
                  <c:v>Medium</c:v>
                </c:pt>
                <c:pt idx="1">
                  <c:v>3_No Phrag</c:v>
                </c:pt>
              </c:strCache>
            </c:strRef>
          </c:tx>
          <c:cat>
            <c:numRef>
              <c:f>'Pivot Charts Daves graphs'!$C$59:$I$59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graphs'!$C$68:$I$68</c:f>
              <c:numCache>
                <c:formatCode>0.0</c:formatCode>
                <c:ptCount val="7"/>
                <c:pt idx="0">
                  <c:v>40</c:v>
                </c:pt>
                <c:pt idx="1">
                  <c:v>33</c:v>
                </c:pt>
                <c:pt idx="2">
                  <c:v>32</c:v>
                </c:pt>
                <c:pt idx="3" formatCode="General">
                  <c:v>36</c:v>
                </c:pt>
                <c:pt idx="4" formatCode="General">
                  <c:v>35</c:v>
                </c:pt>
                <c:pt idx="5" formatCode="General">
                  <c:v>30</c:v>
                </c:pt>
                <c:pt idx="6" formatCode="General">
                  <c:v>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 Daves graphs'!$A$74:$B$74</c:f>
              <c:strCache>
                <c:ptCount val="2"/>
                <c:pt idx="0">
                  <c:v>deep</c:v>
                </c:pt>
                <c:pt idx="1">
                  <c:v>3_No Phrag</c:v>
                </c:pt>
              </c:strCache>
            </c:strRef>
          </c:tx>
          <c:cat>
            <c:numRef>
              <c:f>'Pivot Charts Daves graphs'!$C$59:$I$59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graphs'!$C$74:$I$74</c:f>
              <c:numCache>
                <c:formatCode>0.0</c:formatCode>
                <c:ptCount val="7"/>
                <c:pt idx="0">
                  <c:v>35</c:v>
                </c:pt>
                <c:pt idx="1">
                  <c:v>35</c:v>
                </c:pt>
                <c:pt idx="2">
                  <c:v>44</c:v>
                </c:pt>
                <c:pt idx="3" formatCode="General">
                  <c:v>45</c:v>
                </c:pt>
                <c:pt idx="4" formatCode="General">
                  <c:v>34</c:v>
                </c:pt>
                <c:pt idx="5" formatCode="General">
                  <c:v>35</c:v>
                </c:pt>
                <c:pt idx="6" formatCode="General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180064"/>
        <c:axId val="225180456"/>
      </c:lineChart>
      <c:catAx>
        <c:axId val="2251800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180456"/>
        <c:crosses val="autoZero"/>
        <c:auto val="1"/>
        <c:lblAlgn val="ctr"/>
        <c:lblOffset val="100"/>
        <c:noMultiLvlLbl val="0"/>
      </c:catAx>
      <c:valAx>
        <c:axId val="225180456"/>
        <c:scaling>
          <c:orientation val="minMax"/>
          <c:max val="45"/>
        </c:scaling>
        <c:delete val="0"/>
        <c:axPos val="l"/>
        <c:majorGridlines/>
        <c:title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18006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Danvers T3 Salinity Changes Well 2 (transition) over time</a:t>
            </a:r>
          </a:p>
        </c:rich>
      </c:tx>
      <c:layout>
        <c:manualLayout>
          <c:xMode val="edge"/>
          <c:yMode val="edge"/>
          <c:x val="0.14477777777777778"/>
          <c:y val="4.1666666666666664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'Pivot Charts Daves graphs'!$A$61:$B$61</c:f>
              <c:strCache>
                <c:ptCount val="2"/>
                <c:pt idx="0">
                  <c:v>shallow</c:v>
                </c:pt>
                <c:pt idx="1">
                  <c:v>2_Transition</c:v>
                </c:pt>
              </c:strCache>
            </c:strRef>
          </c:tx>
          <c:cat>
            <c:numRef>
              <c:f>'Pivot Charts Daves graphs'!$C$59:$I$59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graphs'!$C$61:$I$61</c:f>
              <c:numCache>
                <c:formatCode>0.0</c:formatCode>
                <c:ptCount val="7"/>
                <c:pt idx="0">
                  <c:v>18</c:v>
                </c:pt>
                <c:pt idx="1">
                  <c:v>18</c:v>
                </c:pt>
                <c:pt idx="2">
                  <c:v>35</c:v>
                </c:pt>
                <c:pt idx="3">
                  <c:v>21</c:v>
                </c:pt>
                <c:pt idx="4">
                  <c:v>17</c:v>
                </c:pt>
                <c:pt idx="5">
                  <c:v>20</c:v>
                </c:pt>
                <c:pt idx="6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 Daves graphs'!$A$67:$B$67</c:f>
              <c:strCache>
                <c:ptCount val="2"/>
                <c:pt idx="0">
                  <c:v>Medium</c:v>
                </c:pt>
                <c:pt idx="1">
                  <c:v>2_Transition</c:v>
                </c:pt>
              </c:strCache>
            </c:strRef>
          </c:tx>
          <c:cat>
            <c:numRef>
              <c:f>'Pivot Charts Daves graphs'!$C$59:$I$59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graphs'!$C$67:$I$67</c:f>
              <c:numCache>
                <c:formatCode>0.0</c:formatCode>
                <c:ptCount val="7"/>
                <c:pt idx="0">
                  <c:v>27</c:v>
                </c:pt>
                <c:pt idx="1">
                  <c:v>25</c:v>
                </c:pt>
                <c:pt idx="2">
                  <c:v>30</c:v>
                </c:pt>
                <c:pt idx="3" formatCode="General">
                  <c:v>30</c:v>
                </c:pt>
                <c:pt idx="4" formatCode="General">
                  <c:v>28</c:v>
                </c:pt>
                <c:pt idx="5" formatCode="General">
                  <c:v>30</c:v>
                </c:pt>
                <c:pt idx="6" formatCode="General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 Daves graphs'!$A$73:$B$73</c:f>
              <c:strCache>
                <c:ptCount val="2"/>
                <c:pt idx="0">
                  <c:v>deep</c:v>
                </c:pt>
                <c:pt idx="1">
                  <c:v>2_Transition</c:v>
                </c:pt>
              </c:strCache>
            </c:strRef>
          </c:tx>
          <c:cat>
            <c:numRef>
              <c:f>'Pivot Charts Daves graphs'!$C$59:$I$59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graphs'!$C$73:$I$73</c:f>
              <c:numCache>
                <c:formatCode>0.0</c:formatCode>
                <c:ptCount val="7"/>
                <c:pt idx="0">
                  <c:v>32</c:v>
                </c:pt>
                <c:pt idx="1">
                  <c:v>26</c:v>
                </c:pt>
                <c:pt idx="2">
                  <c:v>30</c:v>
                </c:pt>
                <c:pt idx="3" formatCode="General">
                  <c:v>30</c:v>
                </c:pt>
                <c:pt idx="4" formatCode="General">
                  <c:v>32</c:v>
                </c:pt>
                <c:pt idx="5" formatCode="General">
                  <c:v>35</c:v>
                </c:pt>
                <c:pt idx="6" formatCode="General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597472"/>
        <c:axId val="220597864"/>
      </c:lineChart>
      <c:catAx>
        <c:axId val="2205974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597864"/>
        <c:crosses val="autoZero"/>
        <c:auto val="1"/>
        <c:lblAlgn val="ctr"/>
        <c:lblOffset val="100"/>
        <c:noMultiLvlLbl val="0"/>
      </c:catAx>
      <c:valAx>
        <c:axId val="220597864"/>
        <c:scaling>
          <c:orientation val="minMax"/>
          <c:max val="45"/>
        </c:scaling>
        <c:delete val="0"/>
        <c:axPos val="l"/>
        <c:majorGridlines/>
        <c:title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59747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Danvers T3 Salinity Changes Well 1 Deep in Phragmites over time</a:t>
            </a:r>
          </a:p>
        </c:rich>
      </c:tx>
      <c:layout>
        <c:manualLayout>
          <c:xMode val="edge"/>
          <c:yMode val="edge"/>
          <c:x val="0.13644444444444478"/>
          <c:y val="4.603820355788862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944597550306212"/>
          <c:y val="0.33138414989793019"/>
          <c:w val="0.64305708661417482"/>
          <c:h val="0.33308982210557064"/>
        </c:manualLayout>
      </c:layout>
      <c:lineChart>
        <c:grouping val="standard"/>
        <c:varyColors val="0"/>
        <c:ser>
          <c:idx val="0"/>
          <c:order val="0"/>
          <c:tx>
            <c:strRef>
              <c:f>'Pivot Charts Daves graphs'!$A$60</c:f>
              <c:strCache>
                <c:ptCount val="1"/>
                <c:pt idx="0">
                  <c:v>shallow</c:v>
                </c:pt>
              </c:strCache>
            </c:strRef>
          </c:tx>
          <c:cat>
            <c:numRef>
              <c:f>'Pivot Charts Daves graphs'!$C$59:$I$59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graphs'!$C$60:$I$60</c:f>
              <c:numCache>
                <c:formatCode>0.0</c:formatCode>
                <c:ptCount val="7"/>
                <c:pt idx="0">
                  <c:v>16</c:v>
                </c:pt>
                <c:pt idx="1">
                  <c:v>8</c:v>
                </c:pt>
                <c:pt idx="2">
                  <c:v>30</c:v>
                </c:pt>
                <c:pt idx="3">
                  <c:v>17</c:v>
                </c:pt>
                <c:pt idx="4">
                  <c:v>18</c:v>
                </c:pt>
                <c:pt idx="5">
                  <c:v>15</c:v>
                </c:pt>
                <c:pt idx="6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 Daves graphs'!$A$66</c:f>
              <c:strCache>
                <c:ptCount val="1"/>
                <c:pt idx="0">
                  <c:v>Medium</c:v>
                </c:pt>
              </c:strCache>
            </c:strRef>
          </c:tx>
          <c:cat>
            <c:numRef>
              <c:f>'Pivot Charts Daves graphs'!$C$59:$I$59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graphs'!$C$66:$I$66</c:f>
              <c:numCache>
                <c:formatCode>0.0</c:formatCode>
                <c:ptCount val="7"/>
                <c:pt idx="0">
                  <c:v>19</c:v>
                </c:pt>
                <c:pt idx="1">
                  <c:v>16</c:v>
                </c:pt>
                <c:pt idx="2">
                  <c:v>25</c:v>
                </c:pt>
                <c:pt idx="3">
                  <c:v>30</c:v>
                </c:pt>
                <c:pt idx="4" formatCode="General">
                  <c:v>26</c:v>
                </c:pt>
                <c:pt idx="5" formatCode="General">
                  <c:v>30</c:v>
                </c:pt>
                <c:pt idx="6" formatCode="General">
                  <c:v>26.5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 Daves graphs'!$A$72</c:f>
              <c:strCache>
                <c:ptCount val="1"/>
                <c:pt idx="0">
                  <c:v>deep</c:v>
                </c:pt>
              </c:strCache>
            </c:strRef>
          </c:tx>
          <c:cat>
            <c:numRef>
              <c:f>'Pivot Charts Daves graphs'!$C$59:$I$59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graphs'!$C$72:$I$72</c:f>
              <c:numCache>
                <c:formatCode>0.0</c:formatCode>
                <c:ptCount val="7"/>
                <c:pt idx="0">
                  <c:v>20</c:v>
                </c:pt>
                <c:pt idx="1">
                  <c:v>17</c:v>
                </c:pt>
                <c:pt idx="2">
                  <c:v>25</c:v>
                </c:pt>
                <c:pt idx="3" formatCode="General">
                  <c:v>25</c:v>
                </c:pt>
                <c:pt idx="4" formatCode="General">
                  <c:v>24</c:v>
                </c:pt>
                <c:pt idx="5" formatCode="General">
                  <c:v>20</c:v>
                </c:pt>
                <c:pt idx="6" formatCode="General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598256"/>
        <c:axId val="220598648"/>
      </c:lineChart>
      <c:catAx>
        <c:axId val="220598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598648"/>
        <c:crosses val="autoZero"/>
        <c:auto val="1"/>
        <c:lblAlgn val="ctr"/>
        <c:lblOffset val="100"/>
        <c:noMultiLvlLbl val="0"/>
      </c:catAx>
      <c:valAx>
        <c:axId val="220598648"/>
        <c:scaling>
          <c:orientation val="minMax"/>
          <c:max val="45"/>
        </c:scaling>
        <c:delete val="0"/>
        <c:axPos val="l"/>
        <c:majorGridlines/>
        <c:title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598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188888888888954"/>
          <c:y val="0.30043963254593176"/>
          <c:w val="0.17866666666666631"/>
          <c:h val="0.25115157480315009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T0 Danvers  Well 1 Phragmites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166819772528441"/>
          <c:y val="0.23652385363594261"/>
          <c:w val="0.51250109361329865"/>
          <c:h val="0.41625868457619269"/>
        </c:manualLayout>
      </c:layout>
      <c:lineChart>
        <c:grouping val="standard"/>
        <c:varyColors val="0"/>
        <c:ser>
          <c:idx val="0"/>
          <c:order val="0"/>
          <c:tx>
            <c:strRef>
              <c:f>'Pivot Charts Daves graphs'!$A$24:$B$24</c:f>
              <c:strCache>
                <c:ptCount val="2"/>
                <c:pt idx="0">
                  <c:v>Shallow</c:v>
                </c:pt>
                <c:pt idx="1">
                  <c:v>1_Dense Phrag</c:v>
                </c:pt>
              </c:strCache>
            </c:strRef>
          </c:tx>
          <c:cat>
            <c:numRef>
              <c:f>'Pivot Charts Daves graphs'!$C$23:$E$23</c:f>
              <c:numCache>
                <c:formatCode>0</c:formatCode>
                <c:ptCount val="3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</c:numCache>
            </c:numRef>
          </c:cat>
          <c:val>
            <c:numRef>
              <c:f>'Pivot Charts Daves graphs'!$C$24:$E$24</c:f>
              <c:numCache>
                <c:formatCode>0.0</c:formatCode>
                <c:ptCount val="3"/>
                <c:pt idx="0">
                  <c:v>21</c:v>
                </c:pt>
                <c:pt idx="1">
                  <c:v>6</c:v>
                </c:pt>
                <c:pt idx="2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 Daves graphs'!$A$30:$B$30</c:f>
              <c:strCache>
                <c:ptCount val="2"/>
                <c:pt idx="0">
                  <c:v>Medium</c:v>
                </c:pt>
                <c:pt idx="1">
                  <c:v>1_Dense Phrag</c:v>
                </c:pt>
              </c:strCache>
            </c:strRef>
          </c:tx>
          <c:cat>
            <c:numRef>
              <c:f>'Pivot Charts Daves graphs'!$C$23:$E$23</c:f>
              <c:numCache>
                <c:formatCode>0</c:formatCode>
                <c:ptCount val="3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</c:numCache>
            </c:numRef>
          </c:cat>
          <c:val>
            <c:numRef>
              <c:f>'Pivot Charts Daves graphs'!$C$30:$E$30</c:f>
              <c:numCache>
                <c:formatCode>0.0</c:formatCode>
                <c:ptCount val="3"/>
                <c:pt idx="0">
                  <c:v>19</c:v>
                </c:pt>
                <c:pt idx="1">
                  <c:v>17</c:v>
                </c:pt>
                <c:pt idx="2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 Daves graphs'!$A$36:$B$36</c:f>
              <c:strCache>
                <c:ptCount val="2"/>
                <c:pt idx="0">
                  <c:v>Deep</c:v>
                </c:pt>
                <c:pt idx="1">
                  <c:v>1_Dense Phrag</c:v>
                </c:pt>
              </c:strCache>
            </c:strRef>
          </c:tx>
          <c:cat>
            <c:numRef>
              <c:f>'Pivot Charts Daves graphs'!$C$23:$E$23</c:f>
              <c:numCache>
                <c:formatCode>0</c:formatCode>
                <c:ptCount val="3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</c:numCache>
            </c:numRef>
          </c:cat>
          <c:val>
            <c:numRef>
              <c:f>'Pivot Charts Daves graphs'!$C$36:$E$36</c:f>
              <c:numCache>
                <c:formatCode>0.0</c:formatCode>
                <c:ptCount val="3"/>
                <c:pt idx="0">
                  <c:v>19</c:v>
                </c:pt>
                <c:pt idx="1">
                  <c:v>14</c:v>
                </c:pt>
                <c:pt idx="2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027968"/>
        <c:axId val="220028360"/>
      </c:lineChart>
      <c:catAx>
        <c:axId val="2200279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028360"/>
        <c:crosses val="autoZero"/>
        <c:auto val="1"/>
        <c:lblAlgn val="ctr"/>
        <c:lblOffset val="100"/>
        <c:noMultiLvlLbl val="0"/>
      </c:catAx>
      <c:valAx>
        <c:axId val="220028360"/>
        <c:scaling>
          <c:orientation val="minMax"/>
          <c:max val="45"/>
        </c:scaling>
        <c:delete val="0"/>
        <c:axPos val="l"/>
        <c:majorGridlines/>
        <c:title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027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169444444444516"/>
          <c:y val="0.17703103288559546"/>
          <c:w val="0.31816535433070831"/>
          <c:h val="0.26592519685039351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Danvers T0  well 2 Transition Salinity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'Pivot Charts Daves graphs'!$A$25:$B$25</c:f>
              <c:strCache>
                <c:ptCount val="2"/>
                <c:pt idx="0">
                  <c:v>Shallow</c:v>
                </c:pt>
                <c:pt idx="1">
                  <c:v>2_Transition</c:v>
                </c:pt>
              </c:strCache>
            </c:strRef>
          </c:tx>
          <c:cat>
            <c:numRef>
              <c:f>'Pivot Charts Daves graphs'!$C$23:$I$23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graphs'!$C$25:$I$25</c:f>
              <c:numCache>
                <c:formatCode>0.0</c:formatCode>
                <c:ptCount val="7"/>
                <c:pt idx="0">
                  <c:v>25</c:v>
                </c:pt>
                <c:pt idx="1">
                  <c:v>13</c:v>
                </c:pt>
                <c:pt idx="2">
                  <c:v>15</c:v>
                </c:pt>
                <c:pt idx="3">
                  <c:v>5</c:v>
                </c:pt>
                <c:pt idx="4">
                  <c:v>11</c:v>
                </c:pt>
                <c:pt idx="5">
                  <c:v>12</c:v>
                </c:pt>
                <c:pt idx="6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 Daves graphs'!$A$31:$B$31</c:f>
              <c:strCache>
                <c:ptCount val="2"/>
                <c:pt idx="0">
                  <c:v>Medium</c:v>
                </c:pt>
                <c:pt idx="1">
                  <c:v>2_Transition</c:v>
                </c:pt>
              </c:strCache>
            </c:strRef>
          </c:tx>
          <c:cat>
            <c:numRef>
              <c:f>'Pivot Charts Daves graphs'!$C$23:$I$23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graphs'!$C$31:$I$31</c:f>
              <c:numCache>
                <c:formatCode>0.0</c:formatCode>
                <c:ptCount val="7"/>
                <c:pt idx="0">
                  <c:v>23</c:v>
                </c:pt>
                <c:pt idx="1">
                  <c:v>20</c:v>
                </c:pt>
                <c:pt idx="2">
                  <c:v>19</c:v>
                </c:pt>
                <c:pt idx="3">
                  <c:v>15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 Daves graphs'!$A$37:$B$37</c:f>
              <c:strCache>
                <c:ptCount val="2"/>
                <c:pt idx="0">
                  <c:v>Deep</c:v>
                </c:pt>
                <c:pt idx="1">
                  <c:v>2_Transition</c:v>
                </c:pt>
              </c:strCache>
            </c:strRef>
          </c:tx>
          <c:cat>
            <c:numRef>
              <c:f>'Pivot Charts Daves graphs'!$C$23:$I$23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graphs'!$C$37:$I$37</c:f>
              <c:numCache>
                <c:formatCode>0.0</c:formatCode>
                <c:ptCount val="7"/>
                <c:pt idx="0">
                  <c:v>25</c:v>
                </c:pt>
                <c:pt idx="1">
                  <c:v>15</c:v>
                </c:pt>
                <c:pt idx="2">
                  <c:v>21</c:v>
                </c:pt>
                <c:pt idx="3">
                  <c:v>19</c:v>
                </c:pt>
                <c:pt idx="4">
                  <c:v>16</c:v>
                </c:pt>
                <c:pt idx="5">
                  <c:v>23</c:v>
                </c:pt>
                <c:pt idx="6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029144"/>
        <c:axId val="220029536"/>
      </c:lineChart>
      <c:catAx>
        <c:axId val="2200291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029536"/>
        <c:crosses val="autoZero"/>
        <c:auto val="1"/>
        <c:lblAlgn val="ctr"/>
        <c:lblOffset val="100"/>
        <c:noMultiLvlLbl val="0"/>
      </c:catAx>
      <c:valAx>
        <c:axId val="220029536"/>
        <c:scaling>
          <c:orientation val="minMax"/>
          <c:max val="45"/>
        </c:scaling>
        <c:delete val="0"/>
        <c:axPos val="l"/>
        <c:majorGridlines/>
        <c:title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0291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Danvers Well 3 T0 salinity over time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'Pivot Charts Daves graphs'!$A$26:$B$26</c:f>
              <c:strCache>
                <c:ptCount val="2"/>
                <c:pt idx="0">
                  <c:v>Shallow</c:v>
                </c:pt>
                <c:pt idx="1">
                  <c:v>3_No Phrag</c:v>
                </c:pt>
              </c:strCache>
            </c:strRef>
          </c:tx>
          <c:cat>
            <c:numRef>
              <c:f>'Pivot Charts Daves graphs'!$C$23:$I$23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graphs'!$C$26:$I$26</c:f>
              <c:numCache>
                <c:formatCode>0.0</c:formatCode>
                <c:ptCount val="7"/>
                <c:pt idx="0">
                  <c:v>28</c:v>
                </c:pt>
                <c:pt idx="1">
                  <c:v>8</c:v>
                </c:pt>
                <c:pt idx="2">
                  <c:v>20</c:v>
                </c:pt>
                <c:pt idx="3">
                  <c:v>6</c:v>
                </c:pt>
                <c:pt idx="4">
                  <c:v>19</c:v>
                </c:pt>
                <c:pt idx="5">
                  <c:v>9</c:v>
                </c:pt>
                <c:pt idx="6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 Daves graphs'!$A$32:$B$32</c:f>
              <c:strCache>
                <c:ptCount val="2"/>
                <c:pt idx="0">
                  <c:v>Medium</c:v>
                </c:pt>
                <c:pt idx="1">
                  <c:v>3_No Phrag</c:v>
                </c:pt>
              </c:strCache>
            </c:strRef>
          </c:tx>
          <c:cat>
            <c:numRef>
              <c:f>'Pivot Charts Daves graphs'!$C$23:$I$23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graphs'!$C$32:$I$32</c:f>
              <c:numCache>
                <c:formatCode>0.0</c:formatCode>
                <c:ptCount val="7"/>
                <c:pt idx="0">
                  <c:v>25</c:v>
                </c:pt>
                <c:pt idx="1">
                  <c:v>19</c:v>
                </c:pt>
                <c:pt idx="2">
                  <c:v>20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 Daves graphs'!$A$38:$B$38</c:f>
              <c:strCache>
                <c:ptCount val="2"/>
                <c:pt idx="0">
                  <c:v>Deep</c:v>
                </c:pt>
                <c:pt idx="1">
                  <c:v>3_No Phrag</c:v>
                </c:pt>
              </c:strCache>
            </c:strRef>
          </c:tx>
          <c:cat>
            <c:numRef>
              <c:f>'Pivot Charts Daves graphs'!$C$23:$I$23</c:f>
              <c:numCache>
                <c:formatCode>0</c:formatCode>
                <c:ptCount val="7"/>
                <c:pt idx="0">
                  <c:v>2002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'Pivot Charts Daves graphs'!$C$38:$I$38</c:f>
              <c:numCache>
                <c:formatCode>0.0</c:formatCode>
                <c:ptCount val="7"/>
                <c:pt idx="0">
                  <c:v>29</c:v>
                </c:pt>
                <c:pt idx="1">
                  <c:v>19</c:v>
                </c:pt>
                <c:pt idx="2">
                  <c:v>25</c:v>
                </c:pt>
                <c:pt idx="3">
                  <c:v>27</c:v>
                </c:pt>
                <c:pt idx="4">
                  <c:v>25</c:v>
                </c:pt>
                <c:pt idx="5">
                  <c:v>25</c:v>
                </c:pt>
                <c:pt idx="6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026312"/>
        <c:axId val="220026704"/>
      </c:lineChart>
      <c:catAx>
        <c:axId val="2200263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026704"/>
        <c:crosses val="autoZero"/>
        <c:auto val="1"/>
        <c:lblAlgn val="ctr"/>
        <c:lblOffset val="100"/>
        <c:noMultiLvlLbl val="0"/>
      </c:catAx>
      <c:valAx>
        <c:axId val="220026704"/>
        <c:scaling>
          <c:orientation val="minMax"/>
          <c:max val="45"/>
        </c:scaling>
        <c:delete val="0"/>
        <c:axPos val="l"/>
        <c:majorGridlines/>
        <c:title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02631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Danvers Salinity Well 1 T1</a:t>
            </a:r>
          </a:p>
        </c:rich>
      </c:tx>
      <c:layout>
        <c:manualLayout>
          <c:xMode val="edge"/>
          <c:yMode val="edge"/>
          <c:x val="0.19468044619422586"/>
          <c:y val="4.6296124749112301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'Pivot Charts Daves graphs'!$A$42:$B$42</c:f>
              <c:strCache>
                <c:ptCount val="2"/>
                <c:pt idx="0">
                  <c:v>Shallow</c:v>
                </c:pt>
                <c:pt idx="1">
                  <c:v>1_Dense Phrag</c:v>
                </c:pt>
              </c:strCache>
            </c:strRef>
          </c:tx>
          <c:cat>
            <c:numRef>
              <c:f>'Pivot Charts Daves graphs'!$C$41:$M$41</c:f>
              <c:numCache>
                <c:formatCode>0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</c:numCache>
            </c:numRef>
          </c:cat>
          <c:val>
            <c:numRef>
              <c:f>'Pivot Charts Daves graphs'!$C$42:$M$42</c:f>
              <c:numCache>
                <c:formatCode>0.0</c:formatCode>
                <c:ptCount val="11"/>
                <c:pt idx="0">
                  <c:v>28</c:v>
                </c:pt>
                <c:pt idx="1">
                  <c:v>35</c:v>
                </c:pt>
                <c:pt idx="2">
                  <c:v>30</c:v>
                </c:pt>
                <c:pt idx="3">
                  <c:v>31</c:v>
                </c:pt>
                <c:pt idx="4">
                  <c:v>34.5</c:v>
                </c:pt>
                <c:pt idx="5">
                  <c:v>25</c:v>
                </c:pt>
                <c:pt idx="6">
                  <c:v>30</c:v>
                </c:pt>
                <c:pt idx="7">
                  <c:v>24</c:v>
                </c:pt>
                <c:pt idx="8">
                  <c:v>29</c:v>
                </c:pt>
                <c:pt idx="9">
                  <c:v>45</c:v>
                </c:pt>
                <c:pt idx="10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 Daves graphs'!$A$48:$B$48</c:f>
              <c:strCache>
                <c:ptCount val="2"/>
                <c:pt idx="0">
                  <c:v>Medium</c:v>
                </c:pt>
                <c:pt idx="1">
                  <c:v>1_Dense Phrag</c:v>
                </c:pt>
              </c:strCache>
            </c:strRef>
          </c:tx>
          <c:cat>
            <c:numRef>
              <c:f>'Pivot Charts Daves graphs'!$C$41:$M$41</c:f>
              <c:numCache>
                <c:formatCode>0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</c:numCache>
            </c:numRef>
          </c:cat>
          <c:val>
            <c:numRef>
              <c:f>'Pivot Charts Daves graphs'!$C$48:$M$48</c:f>
              <c:numCache>
                <c:formatCode>0.0</c:formatCode>
                <c:ptCount val="11"/>
                <c:pt idx="0">
                  <c:v>25</c:v>
                </c:pt>
                <c:pt idx="1">
                  <c:v>20</c:v>
                </c:pt>
                <c:pt idx="2">
                  <c:v>25</c:v>
                </c:pt>
                <c:pt idx="3">
                  <c:v>34</c:v>
                </c:pt>
                <c:pt idx="4">
                  <c:v>32.5</c:v>
                </c:pt>
                <c:pt idx="6">
                  <c:v>25</c:v>
                </c:pt>
                <c:pt idx="7">
                  <c:v>24</c:v>
                </c:pt>
                <c:pt idx="8">
                  <c:v>28</c:v>
                </c:pt>
                <c:pt idx="9">
                  <c:v>40</c:v>
                </c:pt>
                <c:pt idx="10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 Daves graphs'!$A$54:$B$54</c:f>
              <c:strCache>
                <c:ptCount val="2"/>
                <c:pt idx="0">
                  <c:v>Deep</c:v>
                </c:pt>
                <c:pt idx="1">
                  <c:v>1_Dense Phrag</c:v>
                </c:pt>
              </c:strCache>
            </c:strRef>
          </c:tx>
          <c:cat>
            <c:numRef>
              <c:f>'Pivot Charts Daves graphs'!$C$41:$M$41</c:f>
              <c:numCache>
                <c:formatCode>0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</c:numCache>
            </c:numRef>
          </c:cat>
          <c:val>
            <c:numRef>
              <c:f>'Pivot Charts Daves graphs'!$C$54:$M$54</c:f>
              <c:numCache>
                <c:formatCode>0.0</c:formatCode>
                <c:ptCount val="11"/>
                <c:pt idx="0">
                  <c:v>27</c:v>
                </c:pt>
                <c:pt idx="1">
                  <c:v>30</c:v>
                </c:pt>
                <c:pt idx="2">
                  <c:v>33</c:v>
                </c:pt>
                <c:pt idx="3">
                  <c:v>33</c:v>
                </c:pt>
                <c:pt idx="4">
                  <c:v>40.5</c:v>
                </c:pt>
                <c:pt idx="5">
                  <c:v>28</c:v>
                </c:pt>
                <c:pt idx="6">
                  <c:v>25</c:v>
                </c:pt>
                <c:pt idx="7">
                  <c:v>31</c:v>
                </c:pt>
                <c:pt idx="8">
                  <c:v>33</c:v>
                </c:pt>
                <c:pt idx="9">
                  <c:v>35</c:v>
                </c:pt>
                <c:pt idx="10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027488"/>
        <c:axId val="225136688"/>
      </c:lineChart>
      <c:catAx>
        <c:axId val="2200274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136688"/>
        <c:crosses val="autoZero"/>
        <c:auto val="1"/>
        <c:lblAlgn val="ctr"/>
        <c:lblOffset val="100"/>
        <c:noMultiLvlLbl val="0"/>
      </c:catAx>
      <c:valAx>
        <c:axId val="225136688"/>
        <c:scaling>
          <c:orientation val="minMax"/>
          <c:max val="45"/>
        </c:scaling>
        <c:delete val="0"/>
        <c:axPos val="l"/>
        <c:majorGridlines/>
        <c:title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0274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T1 Danvers Well 2 Salinity over time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'Pivot Charts Daves graphs'!$A$43:$B$43</c:f>
              <c:strCache>
                <c:ptCount val="2"/>
                <c:pt idx="0">
                  <c:v>Shallow</c:v>
                </c:pt>
                <c:pt idx="1">
                  <c:v>2_Transition</c:v>
                </c:pt>
              </c:strCache>
            </c:strRef>
          </c:tx>
          <c:cat>
            <c:numRef>
              <c:f>'Pivot Charts Daves graphs'!$C$41:$M$41</c:f>
              <c:numCache>
                <c:formatCode>0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</c:numCache>
            </c:numRef>
          </c:cat>
          <c:val>
            <c:numRef>
              <c:f>'Pivot Charts Daves graphs'!$C$43:$M$43</c:f>
              <c:numCache>
                <c:formatCode>0.0</c:formatCode>
                <c:ptCount val="11"/>
                <c:pt idx="0">
                  <c:v>34</c:v>
                </c:pt>
                <c:pt idx="1">
                  <c:v>42</c:v>
                </c:pt>
                <c:pt idx="2">
                  <c:v>33</c:v>
                </c:pt>
                <c:pt idx="3">
                  <c:v>36</c:v>
                </c:pt>
                <c:pt idx="4">
                  <c:v>36.5</c:v>
                </c:pt>
                <c:pt idx="5">
                  <c:v>27</c:v>
                </c:pt>
                <c:pt idx="6">
                  <c:v>35</c:v>
                </c:pt>
                <c:pt idx="7">
                  <c:v>29</c:v>
                </c:pt>
                <c:pt idx="8">
                  <c:v>32</c:v>
                </c:pt>
                <c:pt idx="9">
                  <c:v>30</c:v>
                </c:pt>
                <c:pt idx="10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 Daves graphs'!$A$49:$B$49</c:f>
              <c:strCache>
                <c:ptCount val="2"/>
                <c:pt idx="0">
                  <c:v>Medium</c:v>
                </c:pt>
                <c:pt idx="1">
                  <c:v>2_Transition</c:v>
                </c:pt>
              </c:strCache>
            </c:strRef>
          </c:tx>
          <c:cat>
            <c:numRef>
              <c:f>'Pivot Charts Daves graphs'!$C$41:$M$41</c:f>
              <c:numCache>
                <c:formatCode>0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</c:numCache>
            </c:numRef>
          </c:cat>
          <c:val>
            <c:numRef>
              <c:f>'Pivot Charts Daves graphs'!$C$49:$M$49</c:f>
              <c:numCache>
                <c:formatCode>0.0</c:formatCode>
                <c:ptCount val="11"/>
                <c:pt idx="0">
                  <c:v>41</c:v>
                </c:pt>
                <c:pt idx="1">
                  <c:v>40</c:v>
                </c:pt>
                <c:pt idx="2">
                  <c:v>43</c:v>
                </c:pt>
                <c:pt idx="3">
                  <c:v>35</c:v>
                </c:pt>
                <c:pt idx="4">
                  <c:v>40</c:v>
                </c:pt>
                <c:pt idx="5">
                  <c:v>38</c:v>
                </c:pt>
                <c:pt idx="6">
                  <c:v>40</c:v>
                </c:pt>
                <c:pt idx="7">
                  <c:v>30</c:v>
                </c:pt>
                <c:pt idx="8">
                  <c:v>39</c:v>
                </c:pt>
                <c:pt idx="9">
                  <c:v>38</c:v>
                </c:pt>
                <c:pt idx="10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 Daves graphs'!$A$55:$B$55</c:f>
              <c:strCache>
                <c:ptCount val="2"/>
                <c:pt idx="0">
                  <c:v>Deep</c:v>
                </c:pt>
                <c:pt idx="1">
                  <c:v>2_Transition</c:v>
                </c:pt>
              </c:strCache>
            </c:strRef>
          </c:tx>
          <c:cat>
            <c:numRef>
              <c:f>'Pivot Charts Daves graphs'!$C$41:$M$41</c:f>
              <c:numCache>
                <c:formatCode>0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</c:numCache>
            </c:numRef>
          </c:cat>
          <c:val>
            <c:numRef>
              <c:f>'Pivot Charts Daves graphs'!$C$55:$M$55</c:f>
              <c:numCache>
                <c:formatCode>0.0</c:formatCode>
                <c:ptCount val="11"/>
                <c:pt idx="0">
                  <c:v>36</c:v>
                </c:pt>
                <c:pt idx="1">
                  <c:v>40</c:v>
                </c:pt>
                <c:pt idx="2">
                  <c:v>38</c:v>
                </c:pt>
                <c:pt idx="3">
                  <c:v>31</c:v>
                </c:pt>
                <c:pt idx="4">
                  <c:v>38</c:v>
                </c:pt>
                <c:pt idx="5">
                  <c:v>28</c:v>
                </c:pt>
                <c:pt idx="6">
                  <c:v>35</c:v>
                </c:pt>
                <c:pt idx="7">
                  <c:v>34</c:v>
                </c:pt>
                <c:pt idx="8">
                  <c:v>35</c:v>
                </c:pt>
                <c:pt idx="9">
                  <c:v>45</c:v>
                </c:pt>
                <c:pt idx="10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137472"/>
        <c:axId val="225137864"/>
      </c:lineChart>
      <c:catAx>
        <c:axId val="2251374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137864"/>
        <c:crosses val="autoZero"/>
        <c:auto val="1"/>
        <c:lblAlgn val="ctr"/>
        <c:lblOffset val="100"/>
        <c:noMultiLvlLbl val="0"/>
      </c:catAx>
      <c:valAx>
        <c:axId val="225137864"/>
        <c:scaling>
          <c:orientation val="minMax"/>
          <c:max val="45"/>
        </c:scaling>
        <c:delete val="0"/>
        <c:axPos val="l"/>
        <c:majorGridlines/>
        <c:title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13747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T1 Well 3 Danvers over time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444597550306231"/>
          <c:y val="0.2234514435695539"/>
          <c:w val="0.46388998250218738"/>
          <c:h val="0.40155280222325196"/>
        </c:manualLayout>
      </c:layout>
      <c:lineChart>
        <c:grouping val="standard"/>
        <c:varyColors val="0"/>
        <c:ser>
          <c:idx val="0"/>
          <c:order val="0"/>
          <c:tx>
            <c:strRef>
              <c:f>'Pivot Charts Daves graphs'!$A$44:$B$44</c:f>
              <c:strCache>
                <c:ptCount val="2"/>
                <c:pt idx="0">
                  <c:v>Shallow</c:v>
                </c:pt>
                <c:pt idx="1">
                  <c:v>3_No Phrag</c:v>
                </c:pt>
              </c:strCache>
            </c:strRef>
          </c:tx>
          <c:cat>
            <c:numRef>
              <c:f>'Pivot Charts Daves graphs'!$C$41:$M$41</c:f>
              <c:numCache>
                <c:formatCode>0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</c:numCache>
            </c:numRef>
          </c:cat>
          <c:val>
            <c:numRef>
              <c:f>'Pivot Charts Daves graphs'!$C$44:$M$44</c:f>
              <c:numCache>
                <c:formatCode>0.0</c:formatCode>
                <c:ptCount val="11"/>
                <c:pt idx="0">
                  <c:v>29</c:v>
                </c:pt>
                <c:pt idx="1">
                  <c:v>43</c:v>
                </c:pt>
                <c:pt idx="2">
                  <c:v>34</c:v>
                </c:pt>
                <c:pt idx="3">
                  <c:v>25</c:v>
                </c:pt>
                <c:pt idx="4">
                  <c:v>33.5</c:v>
                </c:pt>
                <c:pt idx="5">
                  <c:v>26</c:v>
                </c:pt>
                <c:pt idx="6">
                  <c:v>39</c:v>
                </c:pt>
                <c:pt idx="7">
                  <c:v>30</c:v>
                </c:pt>
                <c:pt idx="8">
                  <c:v>32</c:v>
                </c:pt>
                <c:pt idx="9">
                  <c:v>35</c:v>
                </c:pt>
                <c:pt idx="10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'Pivot Charts Daves graphs'!$A$50:$B$50</c:f>
              <c:strCache>
                <c:ptCount val="2"/>
                <c:pt idx="0">
                  <c:v>Medium</c:v>
                </c:pt>
                <c:pt idx="1">
                  <c:v>3_No Phrag</c:v>
                </c:pt>
              </c:strCache>
            </c:strRef>
          </c:tx>
          <c:cat>
            <c:numRef>
              <c:f>'Pivot Charts Daves graphs'!$C$41:$M$41</c:f>
              <c:numCache>
                <c:formatCode>0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</c:numCache>
            </c:numRef>
          </c:cat>
          <c:val>
            <c:numRef>
              <c:f>'Pivot Charts Daves graphs'!$C$50:$M$50</c:f>
              <c:numCache>
                <c:formatCode>0.0</c:formatCode>
                <c:ptCount val="11"/>
                <c:pt idx="0">
                  <c:v>38</c:v>
                </c:pt>
                <c:pt idx="1">
                  <c:v>37</c:v>
                </c:pt>
                <c:pt idx="2">
                  <c:v>40</c:v>
                </c:pt>
                <c:pt idx="3">
                  <c:v>40</c:v>
                </c:pt>
                <c:pt idx="4">
                  <c:v>37.5</c:v>
                </c:pt>
                <c:pt idx="5">
                  <c:v>14</c:v>
                </c:pt>
                <c:pt idx="6">
                  <c:v>33</c:v>
                </c:pt>
                <c:pt idx="7">
                  <c:v>21</c:v>
                </c:pt>
                <c:pt idx="8">
                  <c:v>34</c:v>
                </c:pt>
                <c:pt idx="9">
                  <c:v>28</c:v>
                </c:pt>
                <c:pt idx="10">
                  <c:v>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'Pivot Charts Daves graphs'!$A$56:$B$56</c:f>
              <c:strCache>
                <c:ptCount val="2"/>
                <c:pt idx="0">
                  <c:v>Deep</c:v>
                </c:pt>
                <c:pt idx="1">
                  <c:v>3_No Phrag</c:v>
                </c:pt>
              </c:strCache>
            </c:strRef>
          </c:tx>
          <c:cat>
            <c:numRef>
              <c:f>'Pivot Charts Daves graphs'!$C$41:$M$41</c:f>
              <c:numCache>
                <c:formatCode>0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</c:numCache>
            </c:numRef>
          </c:cat>
          <c:val>
            <c:numRef>
              <c:f>'Pivot Charts Daves graphs'!$C$56:$M$56</c:f>
              <c:numCache>
                <c:formatCode>0.0</c:formatCode>
                <c:ptCount val="11"/>
                <c:pt idx="0">
                  <c:v>31</c:v>
                </c:pt>
                <c:pt idx="1">
                  <c:v>33</c:v>
                </c:pt>
                <c:pt idx="2">
                  <c:v>36</c:v>
                </c:pt>
                <c:pt idx="3">
                  <c:v>38</c:v>
                </c:pt>
                <c:pt idx="4">
                  <c:v>37</c:v>
                </c:pt>
                <c:pt idx="5">
                  <c:v>16</c:v>
                </c:pt>
                <c:pt idx="6">
                  <c:v>31</c:v>
                </c:pt>
                <c:pt idx="7">
                  <c:v>29</c:v>
                </c:pt>
                <c:pt idx="8">
                  <c:v>33</c:v>
                </c:pt>
                <c:pt idx="9">
                  <c:v>30</c:v>
                </c:pt>
                <c:pt idx="10">
                  <c:v>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037312"/>
        <c:axId val="225037704"/>
      </c:lineChart>
      <c:catAx>
        <c:axId val="2250373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037704"/>
        <c:crosses val="autoZero"/>
        <c:auto val="1"/>
        <c:lblAlgn val="ctr"/>
        <c:lblOffset val="100"/>
        <c:noMultiLvlLbl val="0"/>
      </c:catAx>
      <c:valAx>
        <c:axId val="225037704"/>
        <c:scaling>
          <c:orientation val="minMax"/>
          <c:max val="45"/>
        </c:scaling>
        <c:delete val="0"/>
        <c:axPos val="l"/>
        <c:majorGridlines/>
        <c:title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037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661111111111193"/>
          <c:y val="0.31649606299212646"/>
          <c:w val="0.28056802274715631"/>
          <c:h val="0.26592519685039334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1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Osram Sylvania, Danvers </a:t>
            </a:r>
          </a:p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1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1998-2018</a:t>
            </a:r>
          </a:p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11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Average Seasonal Salinity</a:t>
            </a:r>
          </a:p>
        </c:rich>
      </c:tx>
      <c:layout>
        <c:manualLayout>
          <c:xMode val="edge"/>
          <c:yMode val="edge"/>
          <c:x val="0.18766931944881848"/>
          <c:y val="1.025625807935339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54917849231611"/>
          <c:y val="0.26801846497385862"/>
          <c:w val="0.82034574994519738"/>
          <c:h val="0.60732905154650652"/>
        </c:manualLayout>
      </c:layout>
      <c:barChart>
        <c:barDir val="col"/>
        <c:grouping val="clustered"/>
        <c:varyColors val="0"/>
        <c:ser>
          <c:idx val="5"/>
          <c:order val="0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tables'!$I$16:$J$16</c:f>
              <c:strCache>
                <c:ptCount val="2"/>
                <c:pt idx="0">
                  <c:v>Fall</c:v>
                </c:pt>
                <c:pt idx="1">
                  <c:v>Spring</c:v>
                </c:pt>
              </c:strCache>
            </c:strRef>
          </c:cat>
          <c:val>
            <c:numRef>
              <c:f>'data summary tables'!$I$21:$J$21</c:f>
              <c:numCache>
                <c:formatCode>0.00</c:formatCode>
                <c:ptCount val="2"/>
                <c:pt idx="0">
                  <c:v>28.07343412526998</c:v>
                </c:pt>
                <c:pt idx="1">
                  <c:v>24.612903225806452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123664"/>
        <c:axId val="221123272"/>
      </c:barChart>
      <c:catAx>
        <c:axId val="22112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123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12327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salnity (ppt)</a:t>
                </a:r>
              </a:p>
            </c:rich>
          </c:tx>
          <c:layout>
            <c:manualLayout>
              <c:xMode val="edge"/>
              <c:yMode val="edge"/>
              <c:x val="2.200820473671989E-2"/>
              <c:y val="0.409276164122385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11236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Osram Sylvania, Danvers 1998-2018
Average Seasonal Salinity vs. Well Depth</a:t>
            </a:r>
          </a:p>
        </c:rich>
      </c:tx>
      <c:layout>
        <c:manualLayout>
          <c:xMode val="edge"/>
          <c:yMode val="edge"/>
          <c:x val="0.21001980884464921"/>
          <c:y val="3.14008423365683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304466041339362"/>
          <c:y val="0.20048356469741824"/>
          <c:w val="0.48169647477208827"/>
          <c:h val="0.644929057520612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tables'!$I$15:$I$16</c:f>
              <c:strCache>
                <c:ptCount val="2"/>
                <c:pt idx="0">
                  <c:v>Season</c:v>
                </c:pt>
                <c:pt idx="1">
                  <c:v>Fall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tables'!$H$17:$H$20</c:f>
              <c:strCache>
                <c:ptCount val="4"/>
                <c:pt idx="0">
                  <c:v>Surface</c:v>
                </c:pt>
                <c:pt idx="1">
                  <c:v>S</c:v>
                </c:pt>
                <c:pt idx="2">
                  <c:v>M</c:v>
                </c:pt>
                <c:pt idx="3">
                  <c:v>D</c:v>
                </c:pt>
              </c:strCache>
            </c:strRef>
          </c:cat>
          <c:val>
            <c:numRef>
              <c:f>'data summary tables'!$I$17:$I$20</c:f>
              <c:numCache>
                <c:formatCode>0.00</c:formatCode>
                <c:ptCount val="4"/>
                <c:pt idx="0">
                  <c:v>35</c:v>
                </c:pt>
                <c:pt idx="1">
                  <c:v>24.945945945945947</c:v>
                </c:pt>
                <c:pt idx="2">
                  <c:v>29.221153846153847</c:v>
                </c:pt>
                <c:pt idx="3">
                  <c:v>29.825949367088608</c:v>
                </c:pt>
              </c:numCache>
            </c:numRef>
          </c:val>
        </c:ser>
        <c:ser>
          <c:idx val="1"/>
          <c:order val="1"/>
          <c:tx>
            <c:strRef>
              <c:f>'data summary tables'!$J$15:$J$16</c:f>
              <c:strCache>
                <c:ptCount val="2"/>
                <c:pt idx="0">
                  <c:v>Season</c:v>
                </c:pt>
                <c:pt idx="1">
                  <c:v>Spring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tables'!$H$17:$H$20</c:f>
              <c:strCache>
                <c:ptCount val="4"/>
                <c:pt idx="0">
                  <c:v>Surface</c:v>
                </c:pt>
                <c:pt idx="1">
                  <c:v>S</c:v>
                </c:pt>
                <c:pt idx="2">
                  <c:v>M</c:v>
                </c:pt>
                <c:pt idx="3">
                  <c:v>D</c:v>
                </c:pt>
              </c:strCache>
            </c:strRef>
          </c:cat>
          <c:val>
            <c:numRef>
              <c:f>'data summary tables'!$J$17:$J$20</c:f>
              <c:numCache>
                <c:formatCode>0.00</c:formatCode>
                <c:ptCount val="4"/>
                <c:pt idx="0">
                  <c:v>0</c:v>
                </c:pt>
                <c:pt idx="1">
                  <c:v>19.09090909090909</c:v>
                </c:pt>
                <c:pt idx="2">
                  <c:v>27.3</c:v>
                </c:pt>
                <c:pt idx="3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113960"/>
        <c:axId val="226114352"/>
      </c:barChart>
      <c:catAx>
        <c:axId val="226113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611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11435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0828504927450109E-2"/>
              <c:y val="0.393720726769619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261139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3572029911365"/>
          <c:y val="0.42753708112067423"/>
          <c:w val="0.29865176051106834"/>
          <c:h val="0.190821786811532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2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Danvers Average Salinity vs. year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8766185476815552E-2"/>
          <c:y val="9.7462359383316349E-2"/>
          <c:w val="0.83764058775332473"/>
          <c:h val="0.77531151855064129"/>
        </c:manualLayout>
      </c:layout>
      <c:lineChart>
        <c:grouping val="standard"/>
        <c:varyColors val="0"/>
        <c:ser>
          <c:idx val="1"/>
          <c:order val="0"/>
          <c:tx>
            <c:strRef>
              <c:f>'data summary tables'!$A$61</c:f>
              <c:strCache>
                <c:ptCount val="1"/>
                <c:pt idx="0">
                  <c:v>Salinity</c:v>
                </c:pt>
              </c:strCache>
            </c:strRef>
          </c:tx>
          <c:cat>
            <c:numRef>
              <c:f>'data summary tables'!$B$60:$V$60</c:f>
              <c:numCache>
                <c:formatCode>General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 formatCode="0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'data summary tables'!$B$61:$V$61</c:f>
              <c:numCache>
                <c:formatCode>General</c:formatCode>
                <c:ptCount val="21"/>
                <c:pt idx="0">
                  <c:v>28.411764705882351</c:v>
                </c:pt>
                <c:pt idx="1">
                  <c:v>35.555555555555557</c:v>
                </c:pt>
                <c:pt idx="2">
                  <c:v>34.666666666666664</c:v>
                </c:pt>
                <c:pt idx="3">
                  <c:v>33.666666666666664</c:v>
                </c:pt>
                <c:pt idx="4">
                  <c:v>29.444444444444443</c:v>
                </c:pt>
                <c:pt idx="5">
                  <c:v>36</c:v>
                </c:pt>
                <c:pt idx="6">
                  <c:v>20.440000000000001</c:v>
                </c:pt>
                <c:pt idx="7">
                  <c:v>27.076923076923077</c:v>
                </c:pt>
                <c:pt idx="8">
                  <c:v>24.913043478260871</c:v>
                </c:pt>
                <c:pt idx="9">
                  <c:v>24.275862068965516</c:v>
                </c:pt>
                <c:pt idx="10">
                  <c:v>28.391304347826086</c:v>
                </c:pt>
                <c:pt idx="11">
                  <c:v>27.166666666666668</c:v>
                </c:pt>
                <c:pt idx="12">
                  <c:v>27.333333333333332</c:v>
                </c:pt>
                <c:pt idx="13">
                  <c:v>26.807692307692307</c:v>
                </c:pt>
                <c:pt idx="14">
                  <c:v>25.925925925925927</c:v>
                </c:pt>
                <c:pt idx="15">
                  <c:v>27.04</c:v>
                </c:pt>
                <c:pt idx="16">
                  <c:v>29.296296296296298</c:v>
                </c:pt>
                <c:pt idx="17">
                  <c:v>32.08</c:v>
                </c:pt>
                <c:pt idx="18">
                  <c:v>29.296296296296298</c:v>
                </c:pt>
                <c:pt idx="19">
                  <c:v>30.518518518518519</c:v>
                </c:pt>
                <c:pt idx="20">
                  <c:v>25.666666666666668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116704"/>
        <c:axId val="172143952"/>
      </c:lineChart>
      <c:catAx>
        <c:axId val="22611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2143952"/>
        <c:crosses val="autoZero"/>
        <c:auto val="1"/>
        <c:lblAlgn val="ctr"/>
        <c:lblOffset val="100"/>
        <c:tickLblSkip val="1"/>
        <c:noMultiLvlLbl val="0"/>
      </c:catAx>
      <c:valAx>
        <c:axId val="172143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</a:t>
                </a:r>
                <a:r>
                  <a:rPr lang="en-US" baseline="0"/>
                  <a:t> (ppt)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61167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salinity vs well location</a:t>
            </a:r>
            <a:r>
              <a:rPr lang="en-US" baseline="0"/>
              <a:t> and transect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tables'!$A$75</c:f>
              <c:strCache>
                <c:ptCount val="1"/>
                <c:pt idx="0">
                  <c:v>Transect 0</c:v>
                </c:pt>
              </c:strCache>
            </c:strRef>
          </c:tx>
          <c:invertIfNegative val="0"/>
          <c:cat>
            <c:strRef>
              <c:f>'data summary tables'!$B$74:$D$74</c:f>
              <c:strCache>
                <c:ptCount val="3"/>
                <c:pt idx="0">
                  <c:v>Set 1 (In Phragmites)</c:v>
                </c:pt>
                <c:pt idx="1">
                  <c:v>Set 2 (Transition)</c:v>
                </c:pt>
                <c:pt idx="2">
                  <c:v>Set 3 (No Phragmites)</c:v>
                </c:pt>
              </c:strCache>
            </c:strRef>
          </c:cat>
          <c:val>
            <c:numRef>
              <c:f>'data summary tables'!$B$75:$D$75</c:f>
              <c:numCache>
                <c:formatCode>General</c:formatCode>
                <c:ptCount val="3"/>
                <c:pt idx="0">
                  <c:v>12.472222222222221</c:v>
                </c:pt>
                <c:pt idx="1">
                  <c:v>17.574074074074073</c:v>
                </c:pt>
                <c:pt idx="2">
                  <c:v>20.754716981132077</c:v>
                </c:pt>
              </c:numCache>
            </c:numRef>
          </c:val>
        </c:ser>
        <c:ser>
          <c:idx val="1"/>
          <c:order val="1"/>
          <c:tx>
            <c:strRef>
              <c:f>'data summary tables'!$A$76</c:f>
              <c:strCache>
                <c:ptCount val="1"/>
                <c:pt idx="0">
                  <c:v>Transect 1</c:v>
                </c:pt>
              </c:strCache>
            </c:strRef>
          </c:tx>
          <c:invertIfNegative val="0"/>
          <c:cat>
            <c:strRef>
              <c:f>'data summary tables'!$B$74:$D$74</c:f>
              <c:strCache>
                <c:ptCount val="3"/>
                <c:pt idx="0">
                  <c:v>Set 1 (In Phragmites)</c:v>
                </c:pt>
                <c:pt idx="1">
                  <c:v>Set 2 (Transition)</c:v>
                </c:pt>
                <c:pt idx="2">
                  <c:v>Set 3 (No Phragmites)</c:v>
                </c:pt>
              </c:strCache>
            </c:strRef>
          </c:cat>
          <c:val>
            <c:numRef>
              <c:f>'data summary tables'!$B$76:$D$76</c:f>
              <c:numCache>
                <c:formatCode>General</c:formatCode>
                <c:ptCount val="3"/>
                <c:pt idx="0">
                  <c:v>31.114285714285714</c:v>
                </c:pt>
                <c:pt idx="1">
                  <c:v>35.550724637681157</c:v>
                </c:pt>
                <c:pt idx="2">
                  <c:v>33.207142857142856</c:v>
                </c:pt>
              </c:numCache>
            </c:numRef>
          </c:val>
        </c:ser>
        <c:ser>
          <c:idx val="2"/>
          <c:order val="2"/>
          <c:tx>
            <c:strRef>
              <c:f>'data summary tables'!$A$77</c:f>
              <c:strCache>
                <c:ptCount val="1"/>
                <c:pt idx="0">
                  <c:v>Transect 3</c:v>
                </c:pt>
              </c:strCache>
            </c:strRef>
          </c:tx>
          <c:invertIfNegative val="0"/>
          <c:cat>
            <c:strRef>
              <c:f>'data summary tables'!$B$74:$D$74</c:f>
              <c:strCache>
                <c:ptCount val="3"/>
                <c:pt idx="0">
                  <c:v>Set 1 (In Phragmites)</c:v>
                </c:pt>
                <c:pt idx="1">
                  <c:v>Set 2 (Transition)</c:v>
                </c:pt>
                <c:pt idx="2">
                  <c:v>Set 3 (No Phragmites)</c:v>
                </c:pt>
              </c:strCache>
            </c:strRef>
          </c:cat>
          <c:val>
            <c:numRef>
              <c:f>'data summary tables'!$B$77:$D$77</c:f>
              <c:numCache>
                <c:formatCode>General</c:formatCode>
                <c:ptCount val="3"/>
                <c:pt idx="0">
                  <c:v>24.372340425531913</c:v>
                </c:pt>
                <c:pt idx="1">
                  <c:v>29.645833333333332</c:v>
                </c:pt>
                <c:pt idx="2">
                  <c:v>37.452380952380949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144736"/>
        <c:axId val="172145128"/>
      </c:barChart>
      <c:catAx>
        <c:axId val="17214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2145128"/>
        <c:crosses val="autoZero"/>
        <c:auto val="1"/>
        <c:lblAlgn val="ctr"/>
        <c:lblOffset val="100"/>
        <c:noMultiLvlLbl val="0"/>
      </c:catAx>
      <c:valAx>
        <c:axId val="172145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</a:t>
                </a:r>
                <a:r>
                  <a:rPr lang="en-US" baseline="0"/>
                  <a:t> (ppt)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2144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salinity vs Transect</a:t>
            </a:r>
            <a:r>
              <a:rPr lang="en-US" baseline="0"/>
              <a:t> &amp; well location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tables'!$B$74</c:f>
              <c:strCache>
                <c:ptCount val="1"/>
                <c:pt idx="0">
                  <c:v>Set 1 (In Phragmites)</c:v>
                </c:pt>
              </c:strCache>
            </c:strRef>
          </c:tx>
          <c:invertIfNegative val="0"/>
          <c:cat>
            <c:strRef>
              <c:f>'data summary tables'!$A$75:$A$77</c:f>
              <c:strCache>
                <c:ptCount val="3"/>
                <c:pt idx="0">
                  <c:v>Transect 0</c:v>
                </c:pt>
                <c:pt idx="1">
                  <c:v>Transect 1</c:v>
                </c:pt>
                <c:pt idx="2">
                  <c:v>Transect 3</c:v>
                </c:pt>
              </c:strCache>
            </c:strRef>
          </c:cat>
          <c:val>
            <c:numRef>
              <c:f>'data summary tables'!$B$75:$B$77</c:f>
              <c:numCache>
                <c:formatCode>General</c:formatCode>
                <c:ptCount val="3"/>
                <c:pt idx="0">
                  <c:v>12.472222222222221</c:v>
                </c:pt>
                <c:pt idx="1">
                  <c:v>31.114285714285714</c:v>
                </c:pt>
                <c:pt idx="2">
                  <c:v>24.372340425531913</c:v>
                </c:pt>
              </c:numCache>
            </c:numRef>
          </c:val>
        </c:ser>
        <c:ser>
          <c:idx val="1"/>
          <c:order val="1"/>
          <c:tx>
            <c:strRef>
              <c:f>'data summary tables'!$C$74</c:f>
              <c:strCache>
                <c:ptCount val="1"/>
                <c:pt idx="0">
                  <c:v>Set 2 (Transition)</c:v>
                </c:pt>
              </c:strCache>
            </c:strRef>
          </c:tx>
          <c:invertIfNegative val="0"/>
          <c:cat>
            <c:strRef>
              <c:f>'data summary tables'!$A$75:$A$77</c:f>
              <c:strCache>
                <c:ptCount val="3"/>
                <c:pt idx="0">
                  <c:v>Transect 0</c:v>
                </c:pt>
                <c:pt idx="1">
                  <c:v>Transect 1</c:v>
                </c:pt>
                <c:pt idx="2">
                  <c:v>Transect 3</c:v>
                </c:pt>
              </c:strCache>
            </c:strRef>
          </c:cat>
          <c:val>
            <c:numRef>
              <c:f>'data summary tables'!$C$75:$C$77</c:f>
              <c:numCache>
                <c:formatCode>General</c:formatCode>
                <c:ptCount val="3"/>
                <c:pt idx="0">
                  <c:v>17.574074074074073</c:v>
                </c:pt>
                <c:pt idx="1">
                  <c:v>35.550724637681157</c:v>
                </c:pt>
                <c:pt idx="2">
                  <c:v>29.645833333333332</c:v>
                </c:pt>
              </c:numCache>
            </c:numRef>
          </c:val>
        </c:ser>
        <c:ser>
          <c:idx val="2"/>
          <c:order val="2"/>
          <c:tx>
            <c:strRef>
              <c:f>'data summary tables'!$D$74</c:f>
              <c:strCache>
                <c:ptCount val="1"/>
                <c:pt idx="0">
                  <c:v>Set 3 (No Phragmites)</c:v>
                </c:pt>
              </c:strCache>
            </c:strRef>
          </c:tx>
          <c:invertIfNegative val="0"/>
          <c:cat>
            <c:strRef>
              <c:f>'data summary tables'!$A$75:$A$77</c:f>
              <c:strCache>
                <c:ptCount val="3"/>
                <c:pt idx="0">
                  <c:v>Transect 0</c:v>
                </c:pt>
                <c:pt idx="1">
                  <c:v>Transect 1</c:v>
                </c:pt>
                <c:pt idx="2">
                  <c:v>Transect 3</c:v>
                </c:pt>
              </c:strCache>
            </c:strRef>
          </c:cat>
          <c:val>
            <c:numRef>
              <c:f>'data summary tables'!$D$75:$D$77</c:f>
              <c:numCache>
                <c:formatCode>General</c:formatCode>
                <c:ptCount val="3"/>
                <c:pt idx="0">
                  <c:v>20.754716981132077</c:v>
                </c:pt>
                <c:pt idx="1">
                  <c:v>33.207142857142856</c:v>
                </c:pt>
                <c:pt idx="2">
                  <c:v>37.452380952380949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115136"/>
        <c:axId val="110526952"/>
      </c:barChart>
      <c:catAx>
        <c:axId val="22611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0526952"/>
        <c:crosses val="autoZero"/>
        <c:auto val="1"/>
        <c:lblAlgn val="ctr"/>
        <c:lblOffset val="100"/>
        <c:noMultiLvlLbl val="0"/>
      </c:catAx>
      <c:valAx>
        <c:axId val="110526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(ppt)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6115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716354637935063"/>
          <c:y val="0.49705398842171367"/>
          <c:w val="0.3000444305405115"/>
          <c:h val="0.2461114576166562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</a:t>
            </a:r>
            <a:r>
              <a:rPr lang="en-US" baseline="0"/>
              <a:t> Salinity by Transect, </a:t>
            </a:r>
          </a:p>
          <a:p>
            <a:pPr>
              <a:defRPr/>
            </a:pPr>
            <a:r>
              <a:rPr lang="en-US" baseline="0"/>
              <a:t>Danvers 1998-2018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1562545823804"/>
          <c:y val="0.29025927431167226"/>
          <c:w val="0.6612689019412914"/>
          <c:h val="0.55962474215474245"/>
        </c:manualLayout>
      </c:layout>
      <c:lineChart>
        <c:grouping val="standard"/>
        <c:varyColors val="0"/>
        <c:ser>
          <c:idx val="0"/>
          <c:order val="0"/>
          <c:tx>
            <c:strRef>
              <c:f>'data summary tables'!$A$95</c:f>
              <c:strCache>
                <c:ptCount val="1"/>
                <c:pt idx="0">
                  <c:v>Transect 0</c:v>
                </c:pt>
              </c:strCache>
            </c:strRef>
          </c:tx>
          <c:cat>
            <c:numRef>
              <c:f>'data summary tables'!$B$94:$V$94</c:f>
              <c:numCache>
                <c:formatCode>General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 formatCode="0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'data summary tables'!$B$95:$V$95</c:f>
              <c:numCache>
                <c:formatCode>General</c:formatCode>
                <c:ptCount val="21"/>
                <c:pt idx="4">
                  <c:v>23.777777777777779</c:v>
                </c:pt>
                <c:pt idx="6">
                  <c:v>14.555555555555555</c:v>
                </c:pt>
                <c:pt idx="7">
                  <c:v>17.777777777777779</c:v>
                </c:pt>
                <c:pt idx="8">
                  <c:v>14.5</c:v>
                </c:pt>
                <c:pt idx="9">
                  <c:v>16.25</c:v>
                </c:pt>
                <c:pt idx="10">
                  <c:v>18.666666666666668</c:v>
                </c:pt>
                <c:pt idx="11">
                  <c:v>20.333333333333332</c:v>
                </c:pt>
                <c:pt idx="12">
                  <c:v>16.714285714285715</c:v>
                </c:pt>
                <c:pt idx="13">
                  <c:v>17.333333333333332</c:v>
                </c:pt>
                <c:pt idx="14">
                  <c:v>14.555555555555555</c:v>
                </c:pt>
                <c:pt idx="15">
                  <c:v>13.875</c:v>
                </c:pt>
                <c:pt idx="16">
                  <c:v>18.888888888888889</c:v>
                </c:pt>
                <c:pt idx="17">
                  <c:v>19.625</c:v>
                </c:pt>
                <c:pt idx="18">
                  <c:v>15.333333333333334</c:v>
                </c:pt>
                <c:pt idx="19">
                  <c:v>17.333333333333332</c:v>
                </c:pt>
                <c:pt idx="20">
                  <c:v>14.111111111111111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 tables'!$A$96</c:f>
              <c:strCache>
                <c:ptCount val="1"/>
                <c:pt idx="0">
                  <c:v>Transect 1</c:v>
                </c:pt>
              </c:strCache>
            </c:strRef>
          </c:tx>
          <c:cat>
            <c:numRef>
              <c:f>'data summary tables'!$B$94:$V$94</c:f>
              <c:numCache>
                <c:formatCode>General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 formatCode="0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'data summary tables'!$B$96:$V$96</c:f>
              <c:numCache>
                <c:formatCode>General</c:formatCode>
                <c:ptCount val="21"/>
                <c:pt idx="0">
                  <c:v>28.411764705882351</c:v>
                </c:pt>
                <c:pt idx="1">
                  <c:v>35.555555555555557</c:v>
                </c:pt>
                <c:pt idx="2">
                  <c:v>34.666666666666664</c:v>
                </c:pt>
                <c:pt idx="3">
                  <c:v>33.666666666666664</c:v>
                </c:pt>
                <c:pt idx="4">
                  <c:v>36.666666666666664</c:v>
                </c:pt>
                <c:pt idx="6">
                  <c:v>25.25</c:v>
                </c:pt>
                <c:pt idx="7">
                  <c:v>32.555555555555557</c:v>
                </c:pt>
                <c:pt idx="8">
                  <c:v>28</c:v>
                </c:pt>
                <c:pt idx="9">
                  <c:v>32.777777777777779</c:v>
                </c:pt>
                <c:pt idx="10">
                  <c:v>36.222222222222221</c:v>
                </c:pt>
                <c:pt idx="11">
                  <c:v>31.722222222222221</c:v>
                </c:pt>
                <c:pt idx="12">
                  <c:v>32.555555555555557</c:v>
                </c:pt>
                <c:pt idx="13">
                  <c:v>34.625</c:v>
                </c:pt>
                <c:pt idx="14">
                  <c:v>33.777777777777779</c:v>
                </c:pt>
                <c:pt idx="15">
                  <c:v>32</c:v>
                </c:pt>
                <c:pt idx="16">
                  <c:v>36.444444444444443</c:v>
                </c:pt>
                <c:pt idx="17">
                  <c:v>39.333333333333336</c:v>
                </c:pt>
                <c:pt idx="18">
                  <c:v>37.222222222222221</c:v>
                </c:pt>
                <c:pt idx="19">
                  <c:v>39.333333333333336</c:v>
                </c:pt>
                <c:pt idx="20">
                  <c:v>33.111111111111114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summary tables'!$A$97</c:f>
              <c:strCache>
                <c:ptCount val="1"/>
                <c:pt idx="0">
                  <c:v>Transect 3</c:v>
                </c:pt>
              </c:strCache>
            </c:strRef>
          </c:tx>
          <c:cat>
            <c:numRef>
              <c:f>'data summary tables'!$B$94:$V$94</c:f>
              <c:numCache>
                <c:formatCode>General</c:formatCode>
                <c:ptCount val="2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 formatCode="0">
                  <c:v>2017</c:v>
                </c:pt>
                <c:pt idx="20">
                  <c:v>2018</c:v>
                </c:pt>
              </c:numCache>
            </c:numRef>
          </c:cat>
          <c:val>
            <c:numRef>
              <c:f>'data summary tables'!$B$97:$V$97</c:f>
              <c:numCache>
                <c:formatCode>General</c:formatCode>
                <c:ptCount val="21"/>
                <c:pt idx="4">
                  <c:v>26.333333333333332</c:v>
                </c:pt>
                <c:pt idx="6">
                  <c:v>22.25</c:v>
                </c:pt>
                <c:pt idx="7">
                  <c:v>31.375</c:v>
                </c:pt>
                <c:pt idx="8">
                  <c:v>29.25</c:v>
                </c:pt>
                <c:pt idx="9">
                  <c:v>26.75</c:v>
                </c:pt>
                <c:pt idx="10">
                  <c:v>26.875</c:v>
                </c:pt>
                <c:pt idx="11">
                  <c:v>27.166666666666668</c:v>
                </c:pt>
                <c:pt idx="12">
                  <c:v>30.75</c:v>
                </c:pt>
                <c:pt idx="13">
                  <c:v>29.333333333333332</c:v>
                </c:pt>
                <c:pt idx="14">
                  <c:v>29.444444444444443</c:v>
                </c:pt>
                <c:pt idx="15">
                  <c:v>34.333333333333336</c:v>
                </c:pt>
                <c:pt idx="16">
                  <c:v>32.555555555555557</c:v>
                </c:pt>
                <c:pt idx="17">
                  <c:v>36.375</c:v>
                </c:pt>
                <c:pt idx="18">
                  <c:v>35.333333333333336</c:v>
                </c:pt>
                <c:pt idx="19">
                  <c:v>34.888888888888886</c:v>
                </c:pt>
                <c:pt idx="20">
                  <c:v>29.777777777777779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337472"/>
        <c:axId val="220337864"/>
      </c:lineChart>
      <c:catAx>
        <c:axId val="22033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20337864"/>
        <c:crosses val="autoZero"/>
        <c:auto val="1"/>
        <c:lblAlgn val="ctr"/>
        <c:lblOffset val="100"/>
        <c:noMultiLvlLbl val="0"/>
      </c:catAx>
      <c:valAx>
        <c:axId val="2203378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in ppt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0337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9.xml"/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Relationship Id="rId9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104775</xdr:rowOff>
    </xdr:from>
    <xdr:to>
      <xdr:col>5</xdr:col>
      <xdr:colOff>676275</xdr:colOff>
      <xdr:row>21</xdr:row>
      <xdr:rowOff>9525</xdr:rowOff>
    </xdr:to>
    <xdr:graphicFrame macro="">
      <xdr:nvGraphicFramePr>
        <xdr:cNvPr id="104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53</xdr:row>
      <xdr:rowOff>38100</xdr:rowOff>
    </xdr:from>
    <xdr:to>
      <xdr:col>5</xdr:col>
      <xdr:colOff>180975</xdr:colOff>
      <xdr:row>73</xdr:row>
      <xdr:rowOff>47625</xdr:rowOff>
    </xdr:to>
    <xdr:graphicFrame macro="">
      <xdr:nvGraphicFramePr>
        <xdr:cNvPr id="104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113523</xdr:colOff>
      <xdr:row>22</xdr:row>
      <xdr:rowOff>75227</xdr:rowOff>
    </xdr:from>
    <xdr:to>
      <xdr:col>6</xdr:col>
      <xdr:colOff>524848</xdr:colOff>
      <xdr:row>41</xdr:row>
      <xdr:rowOff>37127</xdr:rowOff>
    </xdr:to>
    <xdr:graphicFrame macro="">
      <xdr:nvGraphicFramePr>
        <xdr:cNvPr id="1049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381000</xdr:colOff>
      <xdr:row>74</xdr:row>
      <xdr:rowOff>38877</xdr:rowOff>
    </xdr:from>
    <xdr:to>
      <xdr:col>4</xdr:col>
      <xdr:colOff>733425</xdr:colOff>
      <xdr:row>87</xdr:row>
      <xdr:rowOff>47625</xdr:rowOff>
    </xdr:to>
    <xdr:graphicFrame macro="">
      <xdr:nvGraphicFramePr>
        <xdr:cNvPr id="1049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88</xdr:row>
      <xdr:rowOff>19050</xdr:rowOff>
    </xdr:from>
    <xdr:to>
      <xdr:col>5</xdr:col>
      <xdr:colOff>342900</xdr:colOff>
      <xdr:row>103</xdr:row>
      <xdr:rowOff>47625</xdr:rowOff>
    </xdr:to>
    <xdr:graphicFrame macro="">
      <xdr:nvGraphicFramePr>
        <xdr:cNvPr id="1049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9525</xdr:colOff>
      <xdr:row>106</xdr:row>
      <xdr:rowOff>142874</xdr:rowOff>
    </xdr:from>
    <xdr:to>
      <xdr:col>6</xdr:col>
      <xdr:colOff>552450</xdr:colOff>
      <xdr:row>130</xdr:row>
      <xdr:rowOff>57149</xdr:rowOff>
    </xdr:to>
    <xdr:graphicFrame macro="">
      <xdr:nvGraphicFramePr>
        <xdr:cNvPr id="1049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266700</xdr:colOff>
      <xdr:row>132</xdr:row>
      <xdr:rowOff>38100</xdr:rowOff>
    </xdr:from>
    <xdr:to>
      <xdr:col>6</xdr:col>
      <xdr:colOff>266700</xdr:colOff>
      <xdr:row>149</xdr:row>
      <xdr:rowOff>28575</xdr:rowOff>
    </xdr:to>
    <xdr:graphicFrame macro="">
      <xdr:nvGraphicFramePr>
        <xdr:cNvPr id="1049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314325</xdr:colOff>
      <xdr:row>156</xdr:row>
      <xdr:rowOff>114300</xdr:rowOff>
    </xdr:from>
    <xdr:to>
      <xdr:col>6</xdr:col>
      <xdr:colOff>314325</xdr:colOff>
      <xdr:row>173</xdr:row>
      <xdr:rowOff>104775</xdr:rowOff>
    </xdr:to>
    <xdr:graphicFrame macro="">
      <xdr:nvGraphicFramePr>
        <xdr:cNvPr id="1049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174</xdr:row>
      <xdr:rowOff>19050</xdr:rowOff>
    </xdr:from>
    <xdr:to>
      <xdr:col>6</xdr:col>
      <xdr:colOff>456812</xdr:colOff>
      <xdr:row>192</xdr:row>
      <xdr:rowOff>68035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307975</xdr:colOff>
      <xdr:row>208</xdr:row>
      <xdr:rowOff>58737</xdr:rowOff>
    </xdr:from>
    <xdr:to>
      <xdr:col>6</xdr:col>
      <xdr:colOff>307975</xdr:colOff>
      <xdr:row>225</xdr:row>
      <xdr:rowOff>49212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212725</xdr:colOff>
      <xdr:row>226</xdr:row>
      <xdr:rowOff>23812</xdr:rowOff>
    </xdr:from>
    <xdr:to>
      <xdr:col>6</xdr:col>
      <xdr:colOff>212725</xdr:colOff>
      <xdr:row>242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228600</xdr:colOff>
      <xdr:row>242</xdr:row>
      <xdr:rowOff>122237</xdr:rowOff>
    </xdr:from>
    <xdr:to>
      <xdr:col>6</xdr:col>
      <xdr:colOff>228600</xdr:colOff>
      <xdr:row>258</xdr:row>
      <xdr:rowOff>122237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0.58163</cdr:x>
      <cdr:y>0.22641</cdr:y>
    </cdr:from>
    <cdr:to>
      <cdr:x>0.615</cdr:x>
      <cdr:y>0.49578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03605" y="642759"/>
          <a:ext cx="670382" cy="798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Cap off  well 3 2004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37</xdr:row>
      <xdr:rowOff>47625</xdr:rowOff>
    </xdr:from>
    <xdr:to>
      <xdr:col>28</xdr:col>
      <xdr:colOff>552450</xdr:colOff>
      <xdr:row>54</xdr:row>
      <xdr:rowOff>47625</xdr:rowOff>
    </xdr:to>
    <xdr:graphicFrame macro="">
      <xdr:nvGraphicFramePr>
        <xdr:cNvPr id="3197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238125</xdr:colOff>
      <xdr:row>19</xdr:row>
      <xdr:rowOff>47625</xdr:rowOff>
    </xdr:from>
    <xdr:to>
      <xdr:col>28</xdr:col>
      <xdr:colOff>542925</xdr:colOff>
      <xdr:row>36</xdr:row>
      <xdr:rowOff>38100</xdr:rowOff>
    </xdr:to>
    <xdr:graphicFrame macro="">
      <xdr:nvGraphicFramePr>
        <xdr:cNvPr id="31977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219075</xdr:colOff>
      <xdr:row>1</xdr:row>
      <xdr:rowOff>9525</xdr:rowOff>
    </xdr:from>
    <xdr:to>
      <xdr:col>28</xdr:col>
      <xdr:colOff>523875</xdr:colOff>
      <xdr:row>18</xdr:row>
      <xdr:rowOff>0</xdr:rowOff>
    </xdr:to>
    <xdr:graphicFrame macro="">
      <xdr:nvGraphicFramePr>
        <xdr:cNvPr id="31977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123825</xdr:colOff>
      <xdr:row>1</xdr:row>
      <xdr:rowOff>0</xdr:rowOff>
    </xdr:from>
    <xdr:to>
      <xdr:col>8</xdr:col>
      <xdr:colOff>428625</xdr:colOff>
      <xdr:row>17</xdr:row>
      <xdr:rowOff>0</xdr:rowOff>
    </xdr:to>
    <xdr:graphicFrame macro="">
      <xdr:nvGraphicFramePr>
        <xdr:cNvPr id="31978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123825</xdr:colOff>
      <xdr:row>18</xdr:row>
      <xdr:rowOff>104775</xdr:rowOff>
    </xdr:from>
    <xdr:to>
      <xdr:col>8</xdr:col>
      <xdr:colOff>428625</xdr:colOff>
      <xdr:row>34</xdr:row>
      <xdr:rowOff>104775</xdr:rowOff>
    </xdr:to>
    <xdr:graphicFrame macro="">
      <xdr:nvGraphicFramePr>
        <xdr:cNvPr id="31978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104775</xdr:colOff>
      <xdr:row>36</xdr:row>
      <xdr:rowOff>28575</xdr:rowOff>
    </xdr:from>
    <xdr:to>
      <xdr:col>8</xdr:col>
      <xdr:colOff>409575</xdr:colOff>
      <xdr:row>52</xdr:row>
      <xdr:rowOff>28575</xdr:rowOff>
    </xdr:to>
    <xdr:graphicFrame macro="">
      <xdr:nvGraphicFramePr>
        <xdr:cNvPr id="31978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200025</xdr:colOff>
      <xdr:row>1</xdr:row>
      <xdr:rowOff>47625</xdr:rowOff>
    </xdr:from>
    <xdr:to>
      <xdr:col>18</xdr:col>
      <xdr:colOff>504825</xdr:colOff>
      <xdr:row>17</xdr:row>
      <xdr:rowOff>47625</xdr:rowOff>
    </xdr:to>
    <xdr:graphicFrame macro="">
      <xdr:nvGraphicFramePr>
        <xdr:cNvPr id="31978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200025</xdr:colOff>
      <xdr:row>18</xdr:row>
      <xdr:rowOff>161925</xdr:rowOff>
    </xdr:from>
    <xdr:to>
      <xdr:col>18</xdr:col>
      <xdr:colOff>504825</xdr:colOff>
      <xdr:row>34</xdr:row>
      <xdr:rowOff>161925</xdr:rowOff>
    </xdr:to>
    <xdr:graphicFrame macro="">
      <xdr:nvGraphicFramePr>
        <xdr:cNvPr id="31978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142875</xdr:colOff>
      <xdr:row>36</xdr:row>
      <xdr:rowOff>114300</xdr:rowOff>
    </xdr:from>
    <xdr:to>
      <xdr:col>18</xdr:col>
      <xdr:colOff>447675</xdr:colOff>
      <xdr:row>52</xdr:row>
      <xdr:rowOff>114300</xdr:rowOff>
    </xdr:to>
    <xdr:graphicFrame macro="">
      <xdr:nvGraphicFramePr>
        <xdr:cNvPr id="31978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0.81799</cdr:x>
      <cdr:y>0.74385</cdr:y>
    </cdr:from>
    <cdr:to>
      <cdr:x>0.81775</cdr:x>
      <cdr:y>0.76243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21100" y="2139950"/>
          <a:ext cx="704850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2006</a:t>
          </a:r>
          <a:r>
            <a:rPr lang="en-US" sz="1100" baseline="0"/>
            <a:t> Shallow cap off</a:t>
          </a:r>
          <a:endParaRPr 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0.73367</cdr:x>
      <cdr:y>0.63526</cdr:y>
    </cdr:from>
    <cdr:to>
      <cdr:x>0.97785</cdr:x>
      <cdr:y>0.84595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25800" y="1962150"/>
          <a:ext cx="123825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Cap</a:t>
          </a:r>
          <a:r>
            <a:rPr lang="en-US" sz="1100" baseline="0"/>
            <a:t> off well 1 shallow 2005</a:t>
          </a:r>
          <a:endParaRPr lang="en-US" sz="1100"/>
        </a:p>
      </cdr:txBody>
    </cdr:sp>
  </cdr:relSizeAnchor>
  <cdr:relSizeAnchor xmlns:cdr="http://schemas.openxmlformats.org/drawingml/2006/chartDrawing">
    <cdr:from>
      <cdr:x>0</cdr:x>
      <cdr:y>0</cdr:y>
    </cdr:from>
    <cdr:to>
      <cdr:x>0.03997</cdr:x>
      <cdr:y>0.15755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1048603" cy="518205"/>
        </a:xfrm>
        <a:prstGeom xmlns:a="http://schemas.openxmlformats.org/drawingml/2006/main" prst="rect">
          <a:avLst/>
        </a:prstGeom>
      </cdr:spPr>
    </cdr:pic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0.68734</cdr:x>
      <cdr:y>0.63512</cdr:y>
    </cdr:from>
    <cdr:to>
      <cdr:x>0.91656</cdr:x>
      <cdr:y>0.94206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16250" y="2146300"/>
          <a:ext cx="1143000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Caps off 2004</a:t>
          </a:r>
          <a:r>
            <a:rPr lang="en-US" sz="1100" baseline="0"/>
            <a:t> med and deep</a:t>
          </a:r>
          <a:endParaRPr lang="en-US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8</xdr:col>
      <xdr:colOff>400050</xdr:colOff>
      <xdr:row>26</xdr:row>
      <xdr:rowOff>19050</xdr:rowOff>
    </xdr:to>
    <xdr:graphicFrame macro="">
      <xdr:nvGraphicFramePr>
        <xdr:cNvPr id="219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28</xdr:row>
      <xdr:rowOff>0</xdr:rowOff>
    </xdr:from>
    <xdr:to>
      <xdr:col>8</xdr:col>
      <xdr:colOff>523875</xdr:colOff>
      <xdr:row>51</xdr:row>
      <xdr:rowOff>66675</xdr:rowOff>
    </xdr:to>
    <xdr:graphicFrame macro="">
      <xdr:nvGraphicFramePr>
        <xdr:cNvPr id="2192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19050</xdr:rowOff>
    </xdr:from>
    <xdr:to>
      <xdr:col>8</xdr:col>
      <xdr:colOff>590550</xdr:colOff>
      <xdr:row>82</xdr:row>
      <xdr:rowOff>114300</xdr:rowOff>
    </xdr:to>
    <xdr:graphicFrame macro="">
      <xdr:nvGraphicFramePr>
        <xdr:cNvPr id="2193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123825</xdr:colOff>
      <xdr:row>0</xdr:row>
      <xdr:rowOff>0</xdr:rowOff>
    </xdr:from>
    <xdr:to>
      <xdr:col>17</xdr:col>
      <xdr:colOff>400050</xdr:colOff>
      <xdr:row>26</xdr:row>
      <xdr:rowOff>0</xdr:rowOff>
    </xdr:to>
    <xdr:graphicFrame macro="">
      <xdr:nvGraphicFramePr>
        <xdr:cNvPr id="2193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304800</xdr:colOff>
      <xdr:row>27</xdr:row>
      <xdr:rowOff>28575</xdr:rowOff>
    </xdr:from>
    <xdr:to>
      <xdr:col>17</xdr:col>
      <xdr:colOff>428625</xdr:colOff>
      <xdr:row>51</xdr:row>
      <xdr:rowOff>66675</xdr:rowOff>
    </xdr:to>
    <xdr:graphicFrame macro="">
      <xdr:nvGraphicFramePr>
        <xdr:cNvPr id="2193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257175</xdr:colOff>
      <xdr:row>53</xdr:row>
      <xdr:rowOff>0</xdr:rowOff>
    </xdr:from>
    <xdr:to>
      <xdr:col>18</xdr:col>
      <xdr:colOff>0</xdr:colOff>
      <xdr:row>80</xdr:row>
      <xdr:rowOff>95250</xdr:rowOff>
    </xdr:to>
    <xdr:graphicFrame macro="">
      <xdr:nvGraphicFramePr>
        <xdr:cNvPr id="2193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123825</xdr:colOff>
      <xdr:row>0</xdr:row>
      <xdr:rowOff>28575</xdr:rowOff>
    </xdr:from>
    <xdr:to>
      <xdr:col>26</xdr:col>
      <xdr:colOff>571500</xdr:colOff>
      <xdr:row>25</xdr:row>
      <xdr:rowOff>123825</xdr:rowOff>
    </xdr:to>
    <xdr:graphicFrame macro="">
      <xdr:nvGraphicFramePr>
        <xdr:cNvPr id="2193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66675</xdr:colOff>
      <xdr:row>25</xdr:row>
      <xdr:rowOff>142875</xdr:rowOff>
    </xdr:from>
    <xdr:to>
      <xdr:col>26</xdr:col>
      <xdr:colOff>542925</xdr:colOff>
      <xdr:row>51</xdr:row>
      <xdr:rowOff>95250</xdr:rowOff>
    </xdr:to>
    <xdr:graphicFrame macro="">
      <xdr:nvGraphicFramePr>
        <xdr:cNvPr id="2193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171450</xdr:colOff>
      <xdr:row>53</xdr:row>
      <xdr:rowOff>142875</xdr:rowOff>
    </xdr:from>
    <xdr:to>
      <xdr:col>26</xdr:col>
      <xdr:colOff>447675</xdr:colOff>
      <xdr:row>81</xdr:row>
      <xdr:rowOff>114300</xdr:rowOff>
    </xdr:to>
    <xdr:graphicFrame macro="">
      <xdr:nvGraphicFramePr>
        <xdr:cNvPr id="2193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0.75124</cdr:x>
      <cdr:y>0.83114</cdr:y>
    </cdr:from>
    <cdr:to>
      <cdr:x>0.99077</cdr:x>
      <cdr:y>0.98968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4195" y="3419474"/>
          <a:ext cx="1240936" cy="665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This is further from the upland than T0 or T3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0.78184</cdr:x>
      <cdr:y>0.60865</cdr:y>
    </cdr:from>
    <cdr:to>
      <cdr:x>0.98845</cdr:x>
      <cdr:y>0.77878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56637" y="2676525"/>
          <a:ext cx="1036038" cy="5048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This is further from the upland than T0 or T3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0.75229</cdr:x>
      <cdr:y>0.65064</cdr:y>
    </cdr:from>
    <cdr:to>
      <cdr:x>0.99017</cdr:x>
      <cdr:y>0.98669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8552" y="3850656"/>
          <a:ext cx="1411890" cy="575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This is further from the upland than T0 or T3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95250</xdr:rowOff>
    </xdr:from>
    <xdr:to>
      <xdr:col>8</xdr:col>
      <xdr:colOff>457200</xdr:colOff>
      <xdr:row>26</xdr:row>
      <xdr:rowOff>57150</xdr:rowOff>
    </xdr:to>
    <xdr:graphicFrame macro="">
      <xdr:nvGraphicFramePr>
        <xdr:cNvPr id="1662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27</xdr:row>
      <xdr:rowOff>114300</xdr:rowOff>
    </xdr:from>
    <xdr:to>
      <xdr:col>8</xdr:col>
      <xdr:colOff>504825</xdr:colOff>
      <xdr:row>51</xdr:row>
      <xdr:rowOff>9525</xdr:rowOff>
    </xdr:to>
    <xdr:graphicFrame macro="">
      <xdr:nvGraphicFramePr>
        <xdr:cNvPr id="1662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209550</xdr:colOff>
      <xdr:row>54</xdr:row>
      <xdr:rowOff>95250</xdr:rowOff>
    </xdr:from>
    <xdr:to>
      <xdr:col>8</xdr:col>
      <xdr:colOff>304800</xdr:colOff>
      <xdr:row>82</xdr:row>
      <xdr:rowOff>76200</xdr:rowOff>
    </xdr:to>
    <xdr:graphicFrame macro="">
      <xdr:nvGraphicFramePr>
        <xdr:cNvPr id="16623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219075</xdr:colOff>
      <xdr:row>0</xdr:row>
      <xdr:rowOff>47625</xdr:rowOff>
    </xdr:from>
    <xdr:to>
      <xdr:col>26</xdr:col>
      <xdr:colOff>476250</xdr:colOff>
      <xdr:row>26</xdr:row>
      <xdr:rowOff>38100</xdr:rowOff>
    </xdr:to>
    <xdr:graphicFrame macro="">
      <xdr:nvGraphicFramePr>
        <xdr:cNvPr id="16623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238125</xdr:colOff>
      <xdr:row>27</xdr:row>
      <xdr:rowOff>19050</xdr:rowOff>
    </xdr:from>
    <xdr:to>
      <xdr:col>26</xdr:col>
      <xdr:colOff>438150</xdr:colOff>
      <xdr:row>51</xdr:row>
      <xdr:rowOff>76200</xdr:rowOff>
    </xdr:to>
    <xdr:graphicFrame macro="">
      <xdr:nvGraphicFramePr>
        <xdr:cNvPr id="16623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209550</xdr:colOff>
      <xdr:row>53</xdr:row>
      <xdr:rowOff>104775</xdr:rowOff>
    </xdr:from>
    <xdr:to>
      <xdr:col>26</xdr:col>
      <xdr:colOff>485775</xdr:colOff>
      <xdr:row>81</xdr:row>
      <xdr:rowOff>76200</xdr:rowOff>
    </xdr:to>
    <xdr:graphicFrame macro="">
      <xdr:nvGraphicFramePr>
        <xdr:cNvPr id="16623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133350</xdr:colOff>
      <xdr:row>0</xdr:row>
      <xdr:rowOff>66675</xdr:rowOff>
    </xdr:from>
    <xdr:to>
      <xdr:col>17</xdr:col>
      <xdr:colOff>447675</xdr:colOff>
      <xdr:row>26</xdr:row>
      <xdr:rowOff>19050</xdr:rowOff>
    </xdr:to>
    <xdr:graphicFrame macro="">
      <xdr:nvGraphicFramePr>
        <xdr:cNvPr id="16623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114300</xdr:colOff>
      <xdr:row>27</xdr:row>
      <xdr:rowOff>133350</xdr:rowOff>
    </xdr:from>
    <xdr:to>
      <xdr:col>17</xdr:col>
      <xdr:colOff>523875</xdr:colOff>
      <xdr:row>51</xdr:row>
      <xdr:rowOff>76200</xdr:rowOff>
    </xdr:to>
    <xdr:graphicFrame macro="">
      <xdr:nvGraphicFramePr>
        <xdr:cNvPr id="16623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247650</xdr:colOff>
      <xdr:row>54</xdr:row>
      <xdr:rowOff>161925</xdr:rowOff>
    </xdr:from>
    <xdr:to>
      <xdr:col>18</xdr:col>
      <xdr:colOff>19050</xdr:colOff>
      <xdr:row>82</xdr:row>
      <xdr:rowOff>152400</xdr:rowOff>
    </xdr:to>
    <xdr:graphicFrame macro="">
      <xdr:nvGraphicFramePr>
        <xdr:cNvPr id="166239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0.71993</cdr:x>
      <cdr:y>0.12649</cdr:y>
    </cdr:from>
    <cdr:to>
      <cdr:x>0.98231</cdr:x>
      <cdr:y>0.25065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87701" y="396875"/>
          <a:ext cx="1952624" cy="380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Well 1 missing 2006-2009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0.60469</cdr:x>
      <cdr:y>0.36159</cdr:y>
    </cdr:from>
    <cdr:to>
      <cdr:x>0.61332</cdr:x>
      <cdr:y>0.38763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76525" y="542925"/>
          <a:ext cx="17907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No Shallow well 3</a:t>
          </a:r>
          <a:r>
            <a:rPr lang="en-US" sz="1100" baseline="0"/>
            <a:t> after 2002</a:t>
          </a:r>
          <a:endParaRPr lang="en-US" sz="11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0.71455</cdr:x>
      <cdr:y>0.34403</cdr:y>
    </cdr:from>
    <cdr:to>
      <cdr:x>0.95063</cdr:x>
      <cdr:y>0.47518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5200" y="428625"/>
          <a:ext cx="1524000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Cap off well 3, 2004</a:t>
          </a:r>
        </a:p>
        <a:p xmlns:a="http://schemas.openxmlformats.org/drawingml/2006/main">
          <a:endParaRPr lang="en-US" sz="1100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duff" refreshedDate="40154.666799652776" createdVersion="1" refreshedVersion="3" recordCount="259" upgradeOnRefresh="1">
  <cacheSource type="worksheet">
    <worksheetSource ref="A2:J261" sheet="data"/>
  </cacheSource>
  <cacheFields count="10">
    <cacheField name="Site" numFmtId="0">
      <sharedItems/>
    </cacheField>
    <cacheField name="Year" numFmtId="0">
      <sharedItems containsSemiMixedTypes="0" containsString="0" containsNumber="1" containsInteger="1" minValue="1998" maxValue="2009" count="12">
        <n v="1998"/>
        <n v="1999"/>
        <n v="2000"/>
        <n v="2001"/>
        <n v="2002"/>
        <n v="2004"/>
        <n v="2005"/>
        <n v="2006"/>
        <n v="2007"/>
        <n v="2008"/>
        <n v="2009"/>
        <n v="2003"/>
      </sharedItems>
    </cacheField>
    <cacheField name="Date" numFmtId="0">
      <sharedItems containsSemiMixedTypes="0" containsNonDate="0" containsDate="1" containsString="0" minDate="1998-05-18T00:00:00" maxDate="2009-11-06T00:00:00"/>
    </cacheField>
    <cacheField name="Season" numFmtId="0">
      <sharedItems count="2">
        <s v="Spring"/>
        <s v="Fall"/>
      </sharedItems>
    </cacheField>
    <cacheField name="Treatment" numFmtId="0">
      <sharedItems/>
    </cacheField>
    <cacheField name="Transec #" numFmtId="0">
      <sharedItems containsSemiMixedTypes="0" containsString="0" containsNumber="1" containsInteger="1" minValue="0" maxValue="3" count="4">
        <n v="1"/>
        <n v="0"/>
        <n v="3"/>
        <n v="2"/>
      </sharedItems>
    </cacheField>
    <cacheField name="Transect" numFmtId="0">
      <sharedItems count="4">
        <s v="3_No Phrag"/>
        <s v="2_Transition"/>
        <s v="1_Dense Phrag"/>
        <s v="2nd 2_Transition" u="1"/>
      </sharedItems>
    </cacheField>
    <cacheField name="Station" numFmtId="0">
      <sharedItems containsMixedTypes="1" containsNumber="1" minValue="1.1000000000000001" maxValue="4.0999999999999996"/>
    </cacheField>
    <cacheField name="Depth" numFmtId="0">
      <sharedItems count="4">
        <s v="S"/>
        <s v="M"/>
        <s v="D"/>
        <s v="Surface"/>
      </sharedItems>
    </cacheField>
    <cacheField name="Salinity" numFmtId="0">
      <sharedItems containsSemiMixedTypes="0" containsString="0" containsNumber="1" minValue="5" maxValue="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z Duff" refreshedDate="43411.553859953703" createdVersion="5" refreshedVersion="5" minRefreshableVersion="3" recordCount="495">
  <cacheSource type="worksheet">
    <worksheetSource ref="A2:J497" sheet="data"/>
  </cacheSource>
  <cacheFields count="10">
    <cacheField name="Site" numFmtId="0">
      <sharedItems/>
    </cacheField>
    <cacheField name="Year" numFmtId="0">
      <sharedItems containsSemiMixedTypes="0" containsString="0" containsNumber="1" containsInteger="1" minValue="1998" maxValue="2018" count="21">
        <n v="1998"/>
        <n v="1999"/>
        <n v="2000"/>
        <n v="2001"/>
        <n v="2002"/>
        <n v="2004"/>
        <n v="2005"/>
        <n v="2006"/>
        <n v="2007"/>
        <n v="2008"/>
        <n v="2009"/>
        <n v="2003"/>
        <n v="2010"/>
        <n v="2011"/>
        <n v="2012"/>
        <n v="2013"/>
        <n v="2014"/>
        <n v="2015"/>
        <n v="2016"/>
        <n v="2017"/>
        <n v="2018"/>
      </sharedItems>
    </cacheField>
    <cacheField name="Date" numFmtId="14">
      <sharedItems containsSemiMixedTypes="0" containsNonDate="0" containsDate="1" containsString="0" minDate="1998-05-18T00:00:00" maxDate="2018-11-06T00:00:00"/>
    </cacheField>
    <cacheField name="Season" numFmtId="0">
      <sharedItems count="2">
        <s v="Spring"/>
        <s v="Fall"/>
      </sharedItems>
    </cacheField>
    <cacheField name="Treatment" numFmtId="0">
      <sharedItems/>
    </cacheField>
    <cacheField name="Transec #" numFmtId="1">
      <sharedItems containsSemiMixedTypes="0" containsString="0" containsNumber="1" containsInteger="1" minValue="0" maxValue="3" count="4">
        <n v="1"/>
        <n v="0"/>
        <n v="3"/>
        <n v="2"/>
      </sharedItems>
    </cacheField>
    <cacheField name="Transect" numFmtId="0">
      <sharedItems count="3">
        <s v="3_No Phrag"/>
        <s v="2_Transition"/>
        <s v="1_Dense Phrag"/>
      </sharedItems>
    </cacheField>
    <cacheField name="Station" numFmtId="0">
      <sharedItems count="10">
        <s v="Well 3.1"/>
        <s v="Well 3.0"/>
        <s v="Well 3.3"/>
        <s v="Well 4.1"/>
        <s v="Well 2.1"/>
        <s v="Well 2.0"/>
        <s v="Well 2.3"/>
        <s v="Well 1.1"/>
        <s v="Well 1.0"/>
        <s v="Well 1.3"/>
      </sharedItems>
    </cacheField>
    <cacheField name="Depth" numFmtId="0">
      <sharedItems count="4">
        <s v="S"/>
        <s v="M"/>
        <s v="D"/>
        <s v="Surface"/>
      </sharedItems>
    </cacheField>
    <cacheField name="Salinity" numFmtId="0">
      <sharedItems containsMixedTypes="1" containsNumber="1" minValue="1" maxValue="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9">
  <r>
    <s v="Osram, Sylvania, Danvers, MA "/>
    <x v="0"/>
    <d v="1998-05-18T00:00:00"/>
    <x v="0"/>
    <s v="Restricted"/>
    <x v="0"/>
    <x v="0"/>
    <n v="3.1"/>
    <x v="0"/>
    <n v="22"/>
  </r>
  <r>
    <s v="Osram, Sylvania, Danvers, MA "/>
    <x v="0"/>
    <d v="1998-05-18T00:00:00"/>
    <x v="0"/>
    <s v="Restricted"/>
    <x v="0"/>
    <x v="0"/>
    <n v="3.1"/>
    <x v="1"/>
    <n v="35"/>
  </r>
  <r>
    <s v="Osram, Sylvania, Danvers, MA "/>
    <x v="0"/>
    <d v="1998-05-22T00:00:00"/>
    <x v="0"/>
    <s v="Restricted"/>
    <x v="0"/>
    <x v="0"/>
    <n v="3.1"/>
    <x v="0"/>
    <n v="22"/>
  </r>
  <r>
    <s v="Osram, Sylvania, Danvers, MA "/>
    <x v="0"/>
    <d v="1998-05-22T00:00:00"/>
    <x v="0"/>
    <s v="Restricted"/>
    <x v="0"/>
    <x v="0"/>
    <n v="3.1"/>
    <x v="1"/>
    <n v="35"/>
  </r>
  <r>
    <s v="Osram, Sylvania, Danvers, MA "/>
    <x v="0"/>
    <d v="1998-05-22T00:00:00"/>
    <x v="0"/>
    <s v="Restricted"/>
    <x v="0"/>
    <x v="0"/>
    <n v="3.1"/>
    <x v="2"/>
    <n v="40"/>
  </r>
  <r>
    <s v="Osram, Sylvania, Danvers, MA "/>
    <x v="0"/>
    <d v="1998-06-24T00:00:00"/>
    <x v="0"/>
    <s v="Restricted"/>
    <x v="0"/>
    <x v="0"/>
    <n v="3.1"/>
    <x v="0"/>
    <n v="15"/>
  </r>
  <r>
    <s v="Osram, Sylvania, Danvers, MA "/>
    <x v="0"/>
    <d v="1998-06-24T00:00:00"/>
    <x v="0"/>
    <s v="Restricted"/>
    <x v="0"/>
    <x v="0"/>
    <n v="3.1"/>
    <x v="1"/>
    <n v="30"/>
  </r>
  <r>
    <s v="Osram, Sylvania, Danvers, MA "/>
    <x v="0"/>
    <d v="1998-06-24T00:00:00"/>
    <x v="0"/>
    <s v="Restricted"/>
    <x v="0"/>
    <x v="0"/>
    <n v="3.1"/>
    <x v="2"/>
    <n v="30"/>
  </r>
  <r>
    <s v="Osram, Sylvania, Danvers, MA "/>
    <x v="0"/>
    <d v="1998-12-07T00:00:00"/>
    <x v="1"/>
    <s v="Restricted"/>
    <x v="0"/>
    <x v="0"/>
    <n v="3.1"/>
    <x v="0"/>
    <n v="29"/>
  </r>
  <r>
    <s v="Osram, Sylvania, Danvers, MA "/>
    <x v="0"/>
    <d v="1998-12-07T00:00:00"/>
    <x v="1"/>
    <s v="Restricted"/>
    <x v="0"/>
    <x v="0"/>
    <n v="3.1"/>
    <x v="1"/>
    <n v="38"/>
  </r>
  <r>
    <s v="Osram, Sylvania, Danvers, MA "/>
    <x v="0"/>
    <d v="1998-12-07T00:00:00"/>
    <x v="1"/>
    <s v="Restricted"/>
    <x v="0"/>
    <x v="0"/>
    <n v="3.1"/>
    <x v="2"/>
    <n v="31"/>
  </r>
  <r>
    <s v="Osram, Sylvania, Danvers, MA "/>
    <x v="1"/>
    <d v="1999-08-25T00:00:00"/>
    <x v="1"/>
    <s v="Restricted"/>
    <x v="0"/>
    <x v="0"/>
    <n v="3.1"/>
    <x v="0"/>
    <n v="43"/>
  </r>
  <r>
    <s v="Osram, Sylvania, Danvers, MA "/>
    <x v="1"/>
    <d v="1999-08-25T00:00:00"/>
    <x v="1"/>
    <s v="Restricted"/>
    <x v="0"/>
    <x v="0"/>
    <n v="3.1"/>
    <x v="1"/>
    <n v="37"/>
  </r>
  <r>
    <s v="Osram, Sylvania, Danvers, MA "/>
    <x v="1"/>
    <d v="1999-08-25T00:00:00"/>
    <x v="1"/>
    <s v="Restricted"/>
    <x v="0"/>
    <x v="0"/>
    <n v="3.1"/>
    <x v="2"/>
    <n v="33"/>
  </r>
  <r>
    <s v="Osram, Sylvania, Danvers, MA "/>
    <x v="2"/>
    <d v="2000-08-31T00:00:00"/>
    <x v="1"/>
    <s v="Restricted"/>
    <x v="0"/>
    <x v="0"/>
    <n v="3.1"/>
    <x v="0"/>
    <n v="34"/>
  </r>
  <r>
    <s v="Osram, Sylvania, Danvers, MA "/>
    <x v="2"/>
    <d v="2000-08-31T00:00:00"/>
    <x v="1"/>
    <s v="Restricted"/>
    <x v="0"/>
    <x v="0"/>
    <n v="3.1"/>
    <x v="1"/>
    <n v="40"/>
  </r>
  <r>
    <s v="Osram, Sylvania, Danvers, MA "/>
    <x v="2"/>
    <d v="2000-08-31T00:00:00"/>
    <x v="1"/>
    <s v="Restricted"/>
    <x v="0"/>
    <x v="0"/>
    <n v="3.1"/>
    <x v="2"/>
    <n v="36"/>
  </r>
  <r>
    <s v="Osram, Sylvania, Danvers, MA "/>
    <x v="3"/>
    <d v="2001-11-08T00:00:00"/>
    <x v="1"/>
    <s v="Restricted"/>
    <x v="0"/>
    <x v="0"/>
    <n v="3.1"/>
    <x v="0"/>
    <n v="25"/>
  </r>
  <r>
    <s v="Osram, Sylvania, Danvers, MA "/>
    <x v="3"/>
    <d v="2001-11-08T00:00:00"/>
    <x v="1"/>
    <s v="Restricted"/>
    <x v="0"/>
    <x v="0"/>
    <n v="3.1"/>
    <x v="1"/>
    <n v="40"/>
  </r>
  <r>
    <s v="Osram, Sylvania, Danvers, MA "/>
    <x v="3"/>
    <d v="2001-11-08T00:00:00"/>
    <x v="1"/>
    <s v="Restricted"/>
    <x v="0"/>
    <x v="0"/>
    <n v="3.1"/>
    <x v="2"/>
    <n v="38"/>
  </r>
  <r>
    <s v="Osram, Sylvania, Danvers, MA "/>
    <x v="4"/>
    <d v="2002-09-19T00:00:00"/>
    <x v="1"/>
    <s v="Restricted"/>
    <x v="0"/>
    <x v="0"/>
    <n v="3.1"/>
    <x v="0"/>
    <n v="36"/>
  </r>
  <r>
    <s v="Osram, Sylvania, Danvers, MA "/>
    <x v="4"/>
    <d v="2002-09-19T00:00:00"/>
    <x v="1"/>
    <s v="Restricted"/>
    <x v="0"/>
    <x v="0"/>
    <n v="3.1"/>
    <x v="1"/>
    <n v="35"/>
  </r>
  <r>
    <s v="Osram, Sylvania, Danvers, MA "/>
    <x v="4"/>
    <d v="2002-09-19T00:00:00"/>
    <x v="1"/>
    <s v="Restricted"/>
    <x v="0"/>
    <x v="0"/>
    <n v="3.1"/>
    <x v="2"/>
    <n v="34"/>
  </r>
  <r>
    <s v="Osram, Sylvania, Danvers, MA "/>
    <x v="4"/>
    <d v="2002-09-19T00:00:00"/>
    <x v="1"/>
    <s v="Restricted"/>
    <x v="1"/>
    <x v="0"/>
    <s v="Well 3.0"/>
    <x v="0"/>
    <n v="28"/>
  </r>
  <r>
    <s v="Osram, Sylvania, Danvers, MA "/>
    <x v="4"/>
    <d v="2002-09-19T00:00:00"/>
    <x v="1"/>
    <s v="Restricted"/>
    <x v="1"/>
    <x v="0"/>
    <s v="Well 3.0"/>
    <x v="1"/>
    <n v="25"/>
  </r>
  <r>
    <s v="Osram, Sylvania, Danvers, MA "/>
    <x v="4"/>
    <d v="2002-09-19T00:00:00"/>
    <x v="1"/>
    <s v="Restricted"/>
    <x v="1"/>
    <x v="0"/>
    <s v="Well 3.0"/>
    <x v="2"/>
    <n v="29"/>
  </r>
  <r>
    <s v="Osram, Sylvania, Danvers, MA "/>
    <x v="4"/>
    <d v="2002-10-17T00:00:00"/>
    <x v="1"/>
    <s v="Restricted"/>
    <x v="1"/>
    <x v="0"/>
    <s v="Well 3.0"/>
    <x v="0"/>
    <n v="28"/>
  </r>
  <r>
    <s v="Osram, Sylvania, Danvers, MA "/>
    <x v="4"/>
    <d v="2002-10-17T00:00:00"/>
    <x v="1"/>
    <s v="Restricted"/>
    <x v="1"/>
    <x v="0"/>
    <s v="Well 3.0"/>
    <x v="1"/>
    <n v="25"/>
  </r>
  <r>
    <s v="Osram, Sylvania, Danvers, MA "/>
    <x v="4"/>
    <d v="2002-10-17T00:00:00"/>
    <x v="1"/>
    <s v="Restricted"/>
    <x v="1"/>
    <x v="0"/>
    <s v="Well 3.0"/>
    <x v="2"/>
    <n v="29"/>
  </r>
  <r>
    <s v="Osram, Sylvania, Danvers, MA "/>
    <x v="4"/>
    <d v="2002-10-17T00:00:00"/>
    <x v="1"/>
    <s v="Restricted"/>
    <x v="0"/>
    <x v="0"/>
    <s v="Well 3.1"/>
    <x v="0"/>
    <n v="31"/>
  </r>
  <r>
    <s v="Osram, Sylvania, Danvers, MA "/>
    <x v="4"/>
    <d v="2002-10-17T00:00:00"/>
    <x v="1"/>
    <s v="Restricted"/>
    <x v="0"/>
    <x v="0"/>
    <s v="Well 3.1"/>
    <x v="1"/>
    <n v="40"/>
  </r>
  <r>
    <s v="Osram, Sylvania, Danvers, MA "/>
    <x v="4"/>
    <d v="2002-10-17T00:00:00"/>
    <x v="1"/>
    <s v="Restricted"/>
    <x v="0"/>
    <x v="0"/>
    <s v="Well 3.1"/>
    <x v="2"/>
    <n v="40"/>
  </r>
  <r>
    <s v="Osram, Sylvania, Danvers, MA "/>
    <x v="4"/>
    <d v="2002-10-17T00:00:00"/>
    <x v="1"/>
    <s v="Restricted"/>
    <x v="2"/>
    <x v="0"/>
    <s v="Well 3.3"/>
    <x v="0"/>
    <n v="30"/>
  </r>
  <r>
    <s v="Osram, Sylvania, Danvers, MA "/>
    <x v="4"/>
    <d v="2002-10-17T00:00:00"/>
    <x v="1"/>
    <s v="Restricted"/>
    <x v="2"/>
    <x v="0"/>
    <s v="Well 3.3"/>
    <x v="1"/>
    <n v="40"/>
  </r>
  <r>
    <s v="Osram, Sylvania, Danvers, MA "/>
    <x v="4"/>
    <d v="2002-10-17T00:00:00"/>
    <x v="1"/>
    <s v="Restricted"/>
    <x v="2"/>
    <x v="0"/>
    <s v="Well 3.3"/>
    <x v="2"/>
    <n v="35"/>
  </r>
  <r>
    <s v="Osram, Sylvania, Danvers, MA "/>
    <x v="5"/>
    <d v="2004-09-21T00:00:00"/>
    <x v="1"/>
    <s v="Restricted"/>
    <x v="1"/>
    <x v="0"/>
    <s v="Well 3.0"/>
    <x v="0"/>
    <n v="8"/>
  </r>
  <r>
    <s v="Osram, Sylvania, Danvers, MA "/>
    <x v="5"/>
    <d v="2004-09-21T00:00:00"/>
    <x v="1"/>
    <s v="Restricted"/>
    <x v="1"/>
    <x v="0"/>
    <s v="Well 3.0"/>
    <x v="1"/>
    <n v="19"/>
  </r>
  <r>
    <s v="Osram, Sylvania, Danvers, MA "/>
    <x v="5"/>
    <d v="2004-09-21T00:00:00"/>
    <x v="1"/>
    <s v="Restricted"/>
    <x v="1"/>
    <x v="0"/>
    <s v="Well 3.0"/>
    <x v="2"/>
    <n v="19"/>
  </r>
  <r>
    <s v="Osram, Sylvania, Danvers, MA "/>
    <x v="5"/>
    <d v="2004-09-21T00:00:00"/>
    <x v="1"/>
    <s v="Restricted"/>
    <x v="0"/>
    <x v="0"/>
    <s v="Well 3.1"/>
    <x v="0"/>
    <n v="26"/>
  </r>
  <r>
    <s v="Osram, Sylvania, Danvers, MA "/>
    <x v="5"/>
    <d v="2004-09-21T00:00:00"/>
    <x v="1"/>
    <s v="Restricted"/>
    <x v="0"/>
    <x v="0"/>
    <s v="Well 3.1"/>
    <x v="1"/>
    <n v="14"/>
  </r>
  <r>
    <s v="Osram, Sylvania, Danvers, MA "/>
    <x v="5"/>
    <d v="2004-09-21T00:00:00"/>
    <x v="1"/>
    <s v="Restricted"/>
    <x v="0"/>
    <x v="0"/>
    <s v="Well 3.1"/>
    <x v="2"/>
    <n v="16"/>
  </r>
  <r>
    <s v="Osram, Sylvania, Danvers, MA "/>
    <x v="5"/>
    <d v="2004-09-21T00:00:00"/>
    <x v="1"/>
    <s v="Restricted"/>
    <x v="2"/>
    <x v="0"/>
    <s v="Well 3.3"/>
    <x v="1"/>
    <n v="33"/>
  </r>
  <r>
    <s v="Osram, Sylvania, Danvers, MA "/>
    <x v="5"/>
    <d v="2004-09-21T00:00:00"/>
    <x v="1"/>
    <s v="Restricted"/>
    <x v="2"/>
    <x v="0"/>
    <s v="Well 3.3"/>
    <x v="2"/>
    <n v="35"/>
  </r>
  <r>
    <s v="Osram, Sylvania, Danvers, MA "/>
    <x v="6"/>
    <d v="2005-09-26T00:00:00"/>
    <x v="1"/>
    <s v="Restricted"/>
    <x v="1"/>
    <x v="0"/>
    <s v="Well 3.0"/>
    <x v="0"/>
    <n v="20"/>
  </r>
  <r>
    <s v="Osram, Sylvania, Danvers, MA "/>
    <x v="6"/>
    <d v="2005-09-26T00:00:00"/>
    <x v="1"/>
    <s v="Restricted"/>
    <x v="1"/>
    <x v="0"/>
    <s v="Well 3.0"/>
    <x v="1"/>
    <n v="20"/>
  </r>
  <r>
    <s v="Osram, Sylvania, Danvers, MA "/>
    <x v="6"/>
    <d v="2005-09-26T00:00:00"/>
    <x v="1"/>
    <s v="Restricted"/>
    <x v="1"/>
    <x v="0"/>
    <s v="Well 3.0"/>
    <x v="2"/>
    <n v="25"/>
  </r>
  <r>
    <s v="Osram, Sylvania, Danvers, MA "/>
    <x v="6"/>
    <d v="2005-09-26T00:00:00"/>
    <x v="1"/>
    <s v="Restricted"/>
    <x v="0"/>
    <x v="0"/>
    <s v="Well 3.1"/>
    <x v="0"/>
    <n v="39"/>
  </r>
  <r>
    <s v="Osram, Sylvania, Danvers, MA "/>
    <x v="6"/>
    <d v="2005-09-26T00:00:00"/>
    <x v="1"/>
    <s v="Restricted"/>
    <x v="0"/>
    <x v="0"/>
    <s v="Well 3.1"/>
    <x v="1"/>
    <n v="33"/>
  </r>
  <r>
    <s v="Osram, Sylvania, Danvers, MA "/>
    <x v="6"/>
    <d v="2005-09-26T00:00:00"/>
    <x v="1"/>
    <s v="Restricted"/>
    <x v="0"/>
    <x v="0"/>
    <s v="Well 3.1"/>
    <x v="2"/>
    <n v="31"/>
  </r>
  <r>
    <s v="Osram, Sylvania, Danvers, MA "/>
    <x v="6"/>
    <d v="2005-09-26T00:00:00"/>
    <x v="1"/>
    <s v="Restricted"/>
    <x v="2"/>
    <x v="0"/>
    <s v="Well 3.3"/>
    <x v="1"/>
    <n v="32"/>
  </r>
  <r>
    <s v="Osram, Sylvania, Danvers, MA "/>
    <x v="6"/>
    <d v="2005-09-26T00:00:00"/>
    <x v="1"/>
    <s v="Restricted"/>
    <x v="2"/>
    <x v="0"/>
    <s v="Well 3.3"/>
    <x v="2"/>
    <n v="44"/>
  </r>
  <r>
    <s v="Osram, Sylvania, Danvers, MA "/>
    <x v="7"/>
    <d v="2006-10-03T00:00:00"/>
    <x v="1"/>
    <s v="Restricted"/>
    <x v="1"/>
    <x v="0"/>
    <s v="Well 3.0"/>
    <x v="0"/>
    <n v="6"/>
  </r>
  <r>
    <s v="Osram, Sylvania, Danvers, MA "/>
    <x v="7"/>
    <d v="2006-10-03T00:00:00"/>
    <x v="1"/>
    <s v="Restricted"/>
    <x v="1"/>
    <x v="0"/>
    <s v="Well 3.0"/>
    <x v="1"/>
    <n v="15"/>
  </r>
  <r>
    <s v="Osram, Sylvania, Danvers, MA "/>
    <x v="7"/>
    <d v="2006-10-03T00:00:00"/>
    <x v="1"/>
    <s v="Restricted"/>
    <x v="1"/>
    <x v="0"/>
    <s v="Well 3.0"/>
    <x v="2"/>
    <n v="27"/>
  </r>
  <r>
    <s v="Osram, Sylvania, Danvers, MA "/>
    <x v="7"/>
    <d v="2006-10-03T00:00:00"/>
    <x v="1"/>
    <s v="Restricted"/>
    <x v="0"/>
    <x v="0"/>
    <s v="Well 3.1"/>
    <x v="0"/>
    <n v="30"/>
  </r>
  <r>
    <s v="Osram, Sylvania, Danvers, MA "/>
    <x v="7"/>
    <d v="2006-10-03T00:00:00"/>
    <x v="1"/>
    <s v="Restricted"/>
    <x v="0"/>
    <x v="0"/>
    <s v="Well 3.1"/>
    <x v="1"/>
    <n v="21"/>
  </r>
  <r>
    <s v="Osram, Sylvania, Danvers, MA "/>
    <x v="7"/>
    <d v="2006-10-03T00:00:00"/>
    <x v="1"/>
    <s v="Restricted"/>
    <x v="0"/>
    <x v="0"/>
    <s v="Well 3.1"/>
    <x v="2"/>
    <n v="29"/>
  </r>
  <r>
    <s v="Osram, Sylvania, Danvers, MA "/>
    <x v="7"/>
    <d v="2006-10-03T00:00:00"/>
    <x v="1"/>
    <s v="Restricted"/>
    <x v="2"/>
    <x v="0"/>
    <s v="Well 3.3"/>
    <x v="1"/>
    <n v="36"/>
  </r>
  <r>
    <s v="Osram, Sylvania, Danvers, MA "/>
    <x v="7"/>
    <d v="2006-10-03T00:00:00"/>
    <x v="1"/>
    <s v="Restricted"/>
    <x v="2"/>
    <x v="0"/>
    <s v="Well 3.3"/>
    <x v="2"/>
    <n v="45"/>
  </r>
  <r>
    <s v="Osram, Sylvania, Danvers, MA "/>
    <x v="8"/>
    <d v="2007-05-10T00:00:00"/>
    <x v="0"/>
    <s v="Restricted"/>
    <x v="1"/>
    <x v="0"/>
    <s v="Well 3.0"/>
    <x v="0"/>
    <n v="7"/>
  </r>
  <r>
    <s v="Osram, Sylvania, Danvers, MA "/>
    <x v="8"/>
    <d v="2007-05-10T00:00:00"/>
    <x v="0"/>
    <s v="Restricted"/>
    <x v="1"/>
    <x v="0"/>
    <s v="Well 3.0"/>
    <x v="1"/>
    <n v="18"/>
  </r>
  <r>
    <s v="Osram, Sylvania, Danvers, MA "/>
    <x v="8"/>
    <d v="2007-05-10T00:00:00"/>
    <x v="0"/>
    <s v="Restricted"/>
    <x v="1"/>
    <x v="0"/>
    <s v="Well 3.0"/>
    <x v="2"/>
    <n v="20"/>
  </r>
  <r>
    <s v="Osram, Sylvania, Danvers, MA "/>
    <x v="8"/>
    <d v="2007-11-05T00:00:00"/>
    <x v="1"/>
    <s v="Restricted"/>
    <x v="1"/>
    <x v="0"/>
    <s v="Well 3.0"/>
    <x v="0"/>
    <n v="19"/>
  </r>
  <r>
    <s v="Osram, Sylvania, Danvers, MA "/>
    <x v="8"/>
    <d v="2007-11-05T00:00:00"/>
    <x v="1"/>
    <s v="Restricted"/>
    <x v="1"/>
    <x v="0"/>
    <s v="Well 3.0"/>
    <x v="1"/>
    <n v="19"/>
  </r>
  <r>
    <s v="Osram, Sylvania, Danvers, MA "/>
    <x v="8"/>
    <d v="2007-11-05T00:00:00"/>
    <x v="1"/>
    <s v="Restricted"/>
    <x v="1"/>
    <x v="0"/>
    <s v="Well 3.0"/>
    <x v="2"/>
    <n v="25"/>
  </r>
  <r>
    <s v="Osram, Sylvania, Danvers, MA "/>
    <x v="8"/>
    <d v="2007-11-05T00:00:00"/>
    <x v="1"/>
    <s v="Restricted"/>
    <x v="0"/>
    <x v="0"/>
    <s v="Well 3.1"/>
    <x v="0"/>
    <n v="32"/>
  </r>
  <r>
    <s v="Osram, Sylvania, Danvers, MA "/>
    <x v="8"/>
    <d v="2007-11-05T00:00:00"/>
    <x v="1"/>
    <s v="Restricted"/>
    <x v="0"/>
    <x v="0"/>
    <s v="Well 3.1"/>
    <x v="1"/>
    <n v="34"/>
  </r>
  <r>
    <s v="Osram, Sylvania, Danvers, MA "/>
    <x v="8"/>
    <d v="2007-11-05T00:00:00"/>
    <x v="1"/>
    <s v="Restricted"/>
    <x v="0"/>
    <x v="0"/>
    <s v="Well 3.1"/>
    <x v="2"/>
    <n v="33"/>
  </r>
  <r>
    <s v="Osram, Sylvania, Danvers, MA "/>
    <x v="8"/>
    <d v="2007-11-05T00:00:00"/>
    <x v="1"/>
    <s v="Restricted"/>
    <x v="2"/>
    <x v="0"/>
    <s v="Well 3.3"/>
    <x v="1"/>
    <n v="35"/>
  </r>
  <r>
    <s v="Osram, Sylvania, Danvers, MA "/>
    <x v="8"/>
    <d v="2007-11-05T00:00:00"/>
    <x v="1"/>
    <s v="Restricted"/>
    <x v="2"/>
    <x v="0"/>
    <s v="Well 3.3"/>
    <x v="2"/>
    <n v="34"/>
  </r>
  <r>
    <s v="Osram, Sylvania, Danvers, MA "/>
    <x v="9"/>
    <d v="2008-10-10T00:00:00"/>
    <x v="1"/>
    <s v="Restricted"/>
    <x v="1"/>
    <x v="0"/>
    <s v="Well 3.0"/>
    <x v="0"/>
    <n v="9"/>
  </r>
  <r>
    <s v="Osram, Sylvania, Danvers, MA "/>
    <x v="9"/>
    <d v="2008-10-10T00:00:00"/>
    <x v="1"/>
    <s v="Restricted"/>
    <x v="1"/>
    <x v="0"/>
    <s v="Well 3.0"/>
    <x v="1"/>
    <n v="22"/>
  </r>
  <r>
    <s v="Osram, Sylvania, Danvers, MA "/>
    <x v="9"/>
    <d v="2008-10-10T00:00:00"/>
    <x v="1"/>
    <s v="Restricted"/>
    <x v="1"/>
    <x v="0"/>
    <s v="Well 3.0"/>
    <x v="2"/>
    <n v="25"/>
  </r>
  <r>
    <s v="Osram, Sylvania, Danvers, MA "/>
    <x v="9"/>
    <d v="2008-10-10T00:00:00"/>
    <x v="1"/>
    <s v="Restricted"/>
    <x v="0"/>
    <x v="0"/>
    <s v="Well 3.1"/>
    <x v="0"/>
    <n v="35"/>
  </r>
  <r>
    <s v="Osram, Sylvania, Danvers, MA "/>
    <x v="9"/>
    <d v="2008-10-10T00:00:00"/>
    <x v="1"/>
    <s v="Restricted"/>
    <x v="0"/>
    <x v="0"/>
    <s v="Well 3.1"/>
    <x v="1"/>
    <n v="28"/>
  </r>
  <r>
    <s v="Osram, Sylvania, Danvers, MA "/>
    <x v="9"/>
    <d v="2008-10-10T00:00:00"/>
    <x v="1"/>
    <s v="Restricted"/>
    <x v="0"/>
    <x v="0"/>
    <s v="Well 3.1"/>
    <x v="2"/>
    <n v="30"/>
  </r>
  <r>
    <s v="Osram, Sylvania, Danvers, MA "/>
    <x v="9"/>
    <d v="2008-10-10T00:00:00"/>
    <x v="1"/>
    <s v="Restricted"/>
    <x v="2"/>
    <x v="0"/>
    <s v="Well 3.3"/>
    <x v="1"/>
    <n v="30"/>
  </r>
  <r>
    <s v="Osram, Sylvania, Danvers, MA "/>
    <x v="9"/>
    <d v="2008-10-10T00:00:00"/>
    <x v="1"/>
    <s v="Restricted"/>
    <x v="2"/>
    <x v="0"/>
    <s v="Well 3.3"/>
    <x v="2"/>
    <n v="35"/>
  </r>
  <r>
    <s v="Osram, Sylvania, Danvers, MA "/>
    <x v="10"/>
    <d v="2009-11-05T00:00:00"/>
    <x v="1"/>
    <s v="Restricted"/>
    <x v="1"/>
    <x v="0"/>
    <s v="Well 3.0"/>
    <x v="0"/>
    <n v="15"/>
  </r>
  <r>
    <s v="Osram, Sylvania, Danvers, MA "/>
    <x v="10"/>
    <d v="2009-11-05T00:00:00"/>
    <x v="1"/>
    <s v="Restricted"/>
    <x v="1"/>
    <x v="0"/>
    <s v="Well 3.0"/>
    <x v="1"/>
    <n v="22"/>
  </r>
  <r>
    <s v="Osram, Sylvania, Danvers, MA "/>
    <x v="10"/>
    <d v="2009-11-05T00:00:00"/>
    <x v="1"/>
    <s v="Restricted"/>
    <x v="1"/>
    <x v="0"/>
    <s v="Well 3.0"/>
    <x v="2"/>
    <n v="23"/>
  </r>
  <r>
    <s v="Osram, Sylvania, Danvers, MA "/>
    <x v="10"/>
    <d v="2009-11-05T00:00:00"/>
    <x v="1"/>
    <s v="Restricted"/>
    <x v="0"/>
    <x v="0"/>
    <s v="Well 3.1"/>
    <x v="0"/>
    <n v="31"/>
  </r>
  <r>
    <s v="Osram, Sylvania, Danvers, MA "/>
    <x v="10"/>
    <d v="2009-11-05T00:00:00"/>
    <x v="1"/>
    <s v="Restricted"/>
    <x v="0"/>
    <x v="0"/>
    <s v="Well 3.1"/>
    <x v="1"/>
    <n v="31"/>
  </r>
  <r>
    <s v="Osram, Sylvania, Danvers, MA "/>
    <x v="10"/>
    <d v="2009-11-05T00:00:00"/>
    <x v="1"/>
    <s v="Restricted"/>
    <x v="0"/>
    <x v="0"/>
    <s v="Well 3.1"/>
    <x v="2"/>
    <n v="33.5"/>
  </r>
  <r>
    <s v="Osram, Sylvania, Danvers, MA "/>
    <x v="10"/>
    <d v="2009-11-05T00:00:00"/>
    <x v="1"/>
    <s v="Restricted"/>
    <x v="2"/>
    <x v="0"/>
    <s v="Well 3.3"/>
    <x v="1"/>
    <n v="35"/>
  </r>
  <r>
    <s v="Osram, Sylvania, Danvers, MA "/>
    <x v="10"/>
    <d v="2009-11-05T00:00:00"/>
    <x v="1"/>
    <s v="Restricted"/>
    <x v="2"/>
    <x v="0"/>
    <s v="Well 3.3"/>
    <x v="2"/>
    <n v="38"/>
  </r>
  <r>
    <s v="Osram, Sylvania, Danvers, MA "/>
    <x v="10"/>
    <d v="2009-11-05T00:00:00"/>
    <x v="1"/>
    <s v="Restricted"/>
    <x v="2"/>
    <x v="0"/>
    <s v="Well 3.3"/>
    <x v="3"/>
    <n v="35"/>
  </r>
  <r>
    <s v="Osram, Sylvania, Danvers, MA "/>
    <x v="0"/>
    <d v="1998-05-18T00:00:00"/>
    <x v="0"/>
    <s v="Restricted"/>
    <x v="0"/>
    <x v="1"/>
    <n v="4.0999999999999996"/>
    <x v="0"/>
    <n v="22"/>
  </r>
  <r>
    <s v="Osram, Sylvania, Danvers, MA "/>
    <x v="0"/>
    <d v="1998-05-18T00:00:00"/>
    <x v="0"/>
    <s v="Restricted"/>
    <x v="0"/>
    <x v="1"/>
    <n v="4.0999999999999996"/>
    <x v="2"/>
    <n v="36"/>
  </r>
  <r>
    <s v="Osram, Sylvania, Danvers, MA "/>
    <x v="0"/>
    <d v="1998-05-22T00:00:00"/>
    <x v="0"/>
    <s v="Restricted"/>
    <x v="0"/>
    <x v="1"/>
    <n v="2.1"/>
    <x v="0"/>
    <n v="30"/>
  </r>
  <r>
    <s v="Osram, Sylvania, Danvers, MA "/>
    <x v="0"/>
    <d v="1998-05-22T00:00:00"/>
    <x v="0"/>
    <s v="Restricted"/>
    <x v="0"/>
    <x v="1"/>
    <n v="2.1"/>
    <x v="1"/>
    <n v="40"/>
  </r>
  <r>
    <s v="Osram, Sylvania, Danvers, MA "/>
    <x v="0"/>
    <d v="1998-05-22T00:00:00"/>
    <x v="0"/>
    <s v="Restricted"/>
    <x v="0"/>
    <x v="1"/>
    <n v="2.1"/>
    <x v="2"/>
    <n v="30"/>
  </r>
  <r>
    <s v="Osram, Sylvania, Danvers, MA "/>
    <x v="0"/>
    <d v="1998-06-24T00:00:00"/>
    <x v="0"/>
    <s v="Restricted"/>
    <x v="0"/>
    <x v="1"/>
    <n v="2.1"/>
    <x v="0"/>
    <n v="23"/>
  </r>
  <r>
    <s v="Osram, Sylvania, Danvers, MA "/>
    <x v="0"/>
    <d v="1998-06-24T00:00:00"/>
    <x v="0"/>
    <s v="Restricted"/>
    <x v="0"/>
    <x v="1"/>
    <n v="2.1"/>
    <x v="1"/>
    <n v="36"/>
  </r>
  <r>
    <s v="Osram, Sylvania, Danvers, MA "/>
    <x v="0"/>
    <d v="1998-06-24T00:00:00"/>
    <x v="0"/>
    <s v="Restricted"/>
    <x v="0"/>
    <x v="1"/>
    <n v="2.1"/>
    <x v="2"/>
    <n v="30"/>
  </r>
  <r>
    <s v="Osram, Sylvania, Danvers, MA "/>
    <x v="0"/>
    <d v="1998-12-07T00:00:00"/>
    <x v="1"/>
    <s v="Restricted"/>
    <x v="0"/>
    <x v="1"/>
    <n v="2.1"/>
    <x v="0"/>
    <n v="34"/>
  </r>
  <r>
    <s v="Osram, Sylvania, Danvers, MA "/>
    <x v="0"/>
    <d v="1998-12-07T00:00:00"/>
    <x v="1"/>
    <s v="Restricted"/>
    <x v="0"/>
    <x v="1"/>
    <n v="2.1"/>
    <x v="1"/>
    <n v="41"/>
  </r>
  <r>
    <s v="Osram, Sylvania, Danvers, MA "/>
    <x v="0"/>
    <d v="1998-12-07T00:00:00"/>
    <x v="1"/>
    <s v="Restricted"/>
    <x v="0"/>
    <x v="1"/>
    <n v="2.1"/>
    <x v="2"/>
    <n v="36"/>
  </r>
  <r>
    <s v="Osram, Sylvania, Danvers, MA "/>
    <x v="1"/>
    <d v="1999-08-25T00:00:00"/>
    <x v="1"/>
    <s v="Restricted"/>
    <x v="0"/>
    <x v="1"/>
    <n v="2.1"/>
    <x v="0"/>
    <n v="42"/>
  </r>
  <r>
    <s v="Osram, Sylvania, Danvers, MA "/>
    <x v="1"/>
    <d v="1999-08-25T00:00:00"/>
    <x v="1"/>
    <s v="Restricted"/>
    <x v="0"/>
    <x v="1"/>
    <n v="2.1"/>
    <x v="1"/>
    <n v="40"/>
  </r>
  <r>
    <s v="Osram, Sylvania, Danvers, MA "/>
    <x v="1"/>
    <d v="1999-08-25T00:00:00"/>
    <x v="1"/>
    <s v="Restricted"/>
    <x v="0"/>
    <x v="1"/>
    <n v="2.1"/>
    <x v="2"/>
    <n v="40"/>
  </r>
  <r>
    <s v="Osram, Sylvania, Danvers, MA "/>
    <x v="2"/>
    <d v="2000-08-31T00:00:00"/>
    <x v="1"/>
    <s v="Restricted"/>
    <x v="0"/>
    <x v="1"/>
    <n v="2.1"/>
    <x v="0"/>
    <n v="33"/>
  </r>
  <r>
    <s v="Osram, Sylvania, Danvers, MA "/>
    <x v="2"/>
    <d v="2000-08-31T00:00:00"/>
    <x v="1"/>
    <s v="Restricted"/>
    <x v="0"/>
    <x v="1"/>
    <n v="2.1"/>
    <x v="1"/>
    <n v="43"/>
  </r>
  <r>
    <s v="Osram, Sylvania, Danvers, MA "/>
    <x v="2"/>
    <d v="2000-08-31T00:00:00"/>
    <x v="1"/>
    <s v="Restricted"/>
    <x v="0"/>
    <x v="1"/>
    <n v="2.1"/>
    <x v="2"/>
    <n v="38"/>
  </r>
  <r>
    <s v="Osram, Sylvania, Danvers, MA "/>
    <x v="3"/>
    <d v="2001-11-08T00:00:00"/>
    <x v="1"/>
    <s v="Restricted"/>
    <x v="0"/>
    <x v="1"/>
    <n v="2.1"/>
    <x v="0"/>
    <n v="36"/>
  </r>
  <r>
    <s v="Osram, Sylvania, Danvers, MA "/>
    <x v="3"/>
    <d v="2001-11-08T00:00:00"/>
    <x v="1"/>
    <s v="Restricted"/>
    <x v="0"/>
    <x v="1"/>
    <n v="2.1"/>
    <x v="1"/>
    <n v="35"/>
  </r>
  <r>
    <s v="Osram, Sylvania, Danvers, MA "/>
    <x v="3"/>
    <d v="2001-11-08T00:00:00"/>
    <x v="1"/>
    <s v="Restricted"/>
    <x v="0"/>
    <x v="1"/>
    <n v="2.1"/>
    <x v="2"/>
    <n v="31"/>
  </r>
  <r>
    <s v="Osram, Sylvania, Danvers, MA "/>
    <x v="4"/>
    <d v="2002-09-19T00:00:00"/>
    <x v="1"/>
    <s v="Restricted"/>
    <x v="0"/>
    <x v="1"/>
    <n v="2.1"/>
    <x v="0"/>
    <n v="41"/>
  </r>
  <r>
    <s v="Osram, Sylvania, Danvers, MA "/>
    <x v="4"/>
    <d v="2002-09-19T00:00:00"/>
    <x v="1"/>
    <s v="Restricted"/>
    <x v="0"/>
    <x v="1"/>
    <n v="2.1"/>
    <x v="1"/>
    <n v="40"/>
  </r>
  <r>
    <s v="Osram, Sylvania, Danvers, MA "/>
    <x v="4"/>
    <d v="2002-09-19T00:00:00"/>
    <x v="1"/>
    <s v="Restricted"/>
    <x v="0"/>
    <x v="1"/>
    <n v="2.1"/>
    <x v="2"/>
    <n v="34"/>
  </r>
  <r>
    <s v="Osram, Sylvania, Danvers, MA "/>
    <x v="4"/>
    <d v="2002-09-19T00:00:00"/>
    <x v="1"/>
    <s v="Restricted"/>
    <x v="1"/>
    <x v="1"/>
    <s v="Well 2.0"/>
    <x v="0"/>
    <n v="25"/>
  </r>
  <r>
    <s v="Osram, Sylvania, Danvers, MA "/>
    <x v="4"/>
    <d v="2002-09-19T00:00:00"/>
    <x v="1"/>
    <s v="Restricted"/>
    <x v="1"/>
    <x v="1"/>
    <s v="Well 2.0"/>
    <x v="1"/>
    <n v="23"/>
  </r>
  <r>
    <s v="Osram, Sylvania, Danvers, MA "/>
    <x v="4"/>
    <d v="2002-09-19T00:00:00"/>
    <x v="1"/>
    <s v="Restricted"/>
    <x v="1"/>
    <x v="1"/>
    <s v="Well 2.0"/>
    <x v="2"/>
    <n v="25"/>
  </r>
  <r>
    <s v="Osram, Sylvania, Danvers, MA "/>
    <x v="4"/>
    <d v="2002-10-17T00:00:00"/>
    <x v="1"/>
    <s v="Restricted"/>
    <x v="1"/>
    <x v="1"/>
    <s v="Well 2.0"/>
    <x v="0"/>
    <n v="25"/>
  </r>
  <r>
    <s v="Osram, Sylvania, Danvers, MA "/>
    <x v="4"/>
    <d v="2002-10-17T00:00:00"/>
    <x v="1"/>
    <s v="Restricted"/>
    <x v="1"/>
    <x v="1"/>
    <s v="Well 2.0"/>
    <x v="1"/>
    <n v="23"/>
  </r>
  <r>
    <s v="Osram, Sylvania, Danvers, MA "/>
    <x v="4"/>
    <d v="2002-10-17T00:00:00"/>
    <x v="1"/>
    <s v="Restricted"/>
    <x v="1"/>
    <x v="1"/>
    <s v="Well 2.0"/>
    <x v="2"/>
    <n v="25"/>
  </r>
  <r>
    <s v="Osram, Sylvania, Danvers, MA "/>
    <x v="4"/>
    <d v="2002-10-17T00:00:00"/>
    <x v="1"/>
    <s v="Restricted"/>
    <x v="0"/>
    <x v="1"/>
    <s v="Well 2.1"/>
    <x v="0"/>
    <n v="32"/>
  </r>
  <r>
    <s v="Osram, Sylvania, Danvers, MA "/>
    <x v="4"/>
    <d v="2002-10-17T00:00:00"/>
    <x v="1"/>
    <s v="Restricted"/>
    <x v="0"/>
    <x v="1"/>
    <s v="Well 2.1"/>
    <x v="1"/>
    <n v="40"/>
  </r>
  <r>
    <s v="Osram, Sylvania, Danvers, MA "/>
    <x v="4"/>
    <d v="2002-10-17T00:00:00"/>
    <x v="1"/>
    <s v="Restricted"/>
    <x v="0"/>
    <x v="1"/>
    <s v="Well 2.1"/>
    <x v="2"/>
    <n v="42"/>
  </r>
  <r>
    <s v="Osram, Sylvania, Danvers, MA "/>
    <x v="4"/>
    <d v="2002-10-17T00:00:00"/>
    <x v="1"/>
    <s v="Restricted"/>
    <x v="2"/>
    <x v="1"/>
    <s v="Well 2.3"/>
    <x v="0"/>
    <n v="18"/>
  </r>
  <r>
    <s v="Osram, Sylvania, Danvers, MA "/>
    <x v="4"/>
    <d v="2002-10-17T00:00:00"/>
    <x v="1"/>
    <s v="Restricted"/>
    <x v="2"/>
    <x v="1"/>
    <s v="Well 2.3"/>
    <x v="1"/>
    <n v="27"/>
  </r>
  <r>
    <s v="Osram, Sylvania, Danvers, MA "/>
    <x v="4"/>
    <d v="2002-10-17T00:00:00"/>
    <x v="1"/>
    <s v="Restricted"/>
    <x v="2"/>
    <x v="1"/>
    <s v="Well 2.3"/>
    <x v="2"/>
    <n v="32"/>
  </r>
  <r>
    <s v="Osram, Sylvania, Danvers, MA "/>
    <x v="11"/>
    <d v="2003-09-12T00:00:00"/>
    <x v="1"/>
    <s v="Restricted"/>
    <x v="3"/>
    <x v="1"/>
    <s v="Well 2.1"/>
    <x v="0"/>
    <n v="30"/>
  </r>
  <r>
    <s v="Osram, Sylvania, Danvers, MA "/>
    <x v="11"/>
    <d v="2003-09-12T00:00:00"/>
    <x v="1"/>
    <s v="Restricted"/>
    <x v="3"/>
    <x v="1"/>
    <s v="Well 2.1"/>
    <x v="1"/>
    <n v="43"/>
  </r>
  <r>
    <s v="Osram, Sylvania, Danvers, MA "/>
    <x v="11"/>
    <d v="2003-09-12T00:00:00"/>
    <x v="1"/>
    <s v="Restricted"/>
    <x v="3"/>
    <x v="1"/>
    <s v="Well 2.1"/>
    <x v="2"/>
    <n v="35"/>
  </r>
  <r>
    <s v="Osram, Sylvania, Danvers, MA "/>
    <x v="5"/>
    <d v="2004-09-21T00:00:00"/>
    <x v="1"/>
    <s v="Restricted"/>
    <x v="1"/>
    <x v="1"/>
    <s v="Well 2.0"/>
    <x v="0"/>
    <n v="13"/>
  </r>
  <r>
    <s v="Osram, Sylvania, Danvers, MA "/>
    <x v="5"/>
    <d v="2004-09-21T00:00:00"/>
    <x v="1"/>
    <s v="Restricted"/>
    <x v="1"/>
    <x v="1"/>
    <s v="Well 2.0"/>
    <x v="1"/>
    <n v="20"/>
  </r>
  <r>
    <s v="Osram, Sylvania, Danvers, MA "/>
    <x v="5"/>
    <d v="2004-09-21T00:00:00"/>
    <x v="1"/>
    <s v="Restricted"/>
    <x v="1"/>
    <x v="1"/>
    <s v="Well 2.0"/>
    <x v="2"/>
    <n v="15"/>
  </r>
  <r>
    <s v="Osram, Sylvania, Danvers, MA "/>
    <x v="5"/>
    <d v="2004-09-21T00:00:00"/>
    <x v="1"/>
    <s v="Restricted"/>
    <x v="0"/>
    <x v="1"/>
    <s v="Well 2.1"/>
    <x v="0"/>
    <n v="27"/>
  </r>
  <r>
    <s v="Osram, Sylvania, Danvers, MA "/>
    <x v="5"/>
    <d v="2004-09-21T00:00:00"/>
    <x v="1"/>
    <s v="Restricted"/>
    <x v="0"/>
    <x v="1"/>
    <s v="Well 2.1"/>
    <x v="1"/>
    <n v="38"/>
  </r>
  <r>
    <s v="Osram, Sylvania, Danvers, MA "/>
    <x v="5"/>
    <d v="2004-09-21T00:00:00"/>
    <x v="1"/>
    <s v="Restricted"/>
    <x v="0"/>
    <x v="1"/>
    <s v="Well 2.1"/>
    <x v="2"/>
    <n v="28"/>
  </r>
  <r>
    <s v="Osram, Sylvania, Danvers, MA "/>
    <x v="5"/>
    <d v="2004-09-21T00:00:00"/>
    <x v="1"/>
    <s v="Restricted"/>
    <x v="2"/>
    <x v="1"/>
    <s v="Well 2.3"/>
    <x v="0"/>
    <n v="18"/>
  </r>
  <r>
    <s v="Osram, Sylvania, Danvers, MA "/>
    <x v="5"/>
    <d v="2004-09-21T00:00:00"/>
    <x v="1"/>
    <s v="Restricted"/>
    <x v="2"/>
    <x v="1"/>
    <s v="Well 2.3"/>
    <x v="1"/>
    <n v="25"/>
  </r>
  <r>
    <s v="Osram, Sylvania, Danvers, MA "/>
    <x v="5"/>
    <d v="2004-09-21T00:00:00"/>
    <x v="1"/>
    <s v="Restricted"/>
    <x v="2"/>
    <x v="1"/>
    <s v="Well 2.3"/>
    <x v="2"/>
    <n v="26"/>
  </r>
  <r>
    <s v="Osram, Sylvania, Danvers, MA "/>
    <x v="6"/>
    <d v="2005-09-26T00:00:00"/>
    <x v="1"/>
    <s v="Restricted"/>
    <x v="1"/>
    <x v="1"/>
    <s v="Well 2.0"/>
    <x v="0"/>
    <n v="15"/>
  </r>
  <r>
    <s v="Osram, Sylvania, Danvers, MA "/>
    <x v="6"/>
    <d v="2005-09-26T00:00:00"/>
    <x v="1"/>
    <s v="Restricted"/>
    <x v="1"/>
    <x v="1"/>
    <s v="Well 2.0"/>
    <x v="1"/>
    <n v="19"/>
  </r>
  <r>
    <s v="Osram, Sylvania, Danvers, MA "/>
    <x v="6"/>
    <d v="2005-09-26T00:00:00"/>
    <x v="1"/>
    <s v="Restricted"/>
    <x v="1"/>
    <x v="1"/>
    <s v="Well 2.0"/>
    <x v="2"/>
    <n v="21"/>
  </r>
  <r>
    <s v="Osram, Sylvania, Danvers, MA "/>
    <x v="6"/>
    <d v="2005-09-26T00:00:00"/>
    <x v="1"/>
    <s v="Restricted"/>
    <x v="0"/>
    <x v="1"/>
    <s v="Well 2.1"/>
    <x v="0"/>
    <n v="35"/>
  </r>
  <r>
    <s v="Osram, Sylvania, Danvers, MA "/>
    <x v="6"/>
    <d v="2005-09-26T00:00:00"/>
    <x v="1"/>
    <s v="Restricted"/>
    <x v="0"/>
    <x v="1"/>
    <s v="Well 2.1"/>
    <x v="1"/>
    <n v="40"/>
  </r>
  <r>
    <s v="Osram, Sylvania, Danvers, MA "/>
    <x v="6"/>
    <d v="2005-09-26T00:00:00"/>
    <x v="1"/>
    <s v="Restricted"/>
    <x v="0"/>
    <x v="1"/>
    <s v="Well 2.1"/>
    <x v="2"/>
    <n v="35"/>
  </r>
  <r>
    <s v="Osram, Sylvania, Danvers, MA "/>
    <x v="6"/>
    <d v="2005-09-26T00:00:00"/>
    <x v="1"/>
    <s v="Restricted"/>
    <x v="2"/>
    <x v="1"/>
    <s v="Well 2.3"/>
    <x v="0"/>
    <n v="35"/>
  </r>
  <r>
    <s v="Osram, Sylvania, Danvers, MA "/>
    <x v="6"/>
    <d v="2005-09-26T00:00:00"/>
    <x v="1"/>
    <s v="Restricted"/>
    <x v="2"/>
    <x v="1"/>
    <s v="Well 2.3"/>
    <x v="1"/>
    <n v="30"/>
  </r>
  <r>
    <s v="Osram, Sylvania, Danvers, MA "/>
    <x v="6"/>
    <d v="2005-09-26T00:00:00"/>
    <x v="1"/>
    <s v="Restricted"/>
    <x v="2"/>
    <x v="1"/>
    <s v="Well 2.3"/>
    <x v="2"/>
    <n v="30"/>
  </r>
  <r>
    <s v="Osram, Sylvania, Danvers, MA "/>
    <x v="7"/>
    <d v="2006-10-03T00:00:00"/>
    <x v="1"/>
    <s v="Restricted"/>
    <x v="1"/>
    <x v="1"/>
    <s v="Well 2.0"/>
    <x v="0"/>
    <n v="5"/>
  </r>
  <r>
    <s v="Osram, Sylvania, Danvers, MA "/>
    <x v="7"/>
    <d v="2006-10-03T00:00:00"/>
    <x v="1"/>
    <s v="Restricted"/>
    <x v="1"/>
    <x v="1"/>
    <s v="Well 2.0"/>
    <x v="1"/>
    <n v="15"/>
  </r>
  <r>
    <s v="Osram, Sylvania, Danvers, MA "/>
    <x v="7"/>
    <d v="2006-10-03T00:00:00"/>
    <x v="1"/>
    <s v="Restricted"/>
    <x v="1"/>
    <x v="1"/>
    <s v="Well 2.0"/>
    <x v="2"/>
    <n v="19"/>
  </r>
  <r>
    <s v="Osram, Sylvania, Danvers, MA "/>
    <x v="7"/>
    <d v="2006-10-03T00:00:00"/>
    <x v="1"/>
    <s v="Restricted"/>
    <x v="0"/>
    <x v="1"/>
    <s v="Well 2.1"/>
    <x v="0"/>
    <n v="29"/>
  </r>
  <r>
    <s v="Osram, Sylvania, Danvers, MA "/>
    <x v="7"/>
    <d v="2006-10-03T00:00:00"/>
    <x v="1"/>
    <s v="Restricted"/>
    <x v="0"/>
    <x v="1"/>
    <s v="Well 2.1"/>
    <x v="1"/>
    <n v="30"/>
  </r>
  <r>
    <s v="Osram, Sylvania, Danvers, MA "/>
    <x v="7"/>
    <d v="2006-10-03T00:00:00"/>
    <x v="1"/>
    <s v="Restricted"/>
    <x v="0"/>
    <x v="1"/>
    <s v="Well 2.1"/>
    <x v="2"/>
    <n v="34"/>
  </r>
  <r>
    <s v="Osram, Sylvania, Danvers, MA "/>
    <x v="7"/>
    <d v="2006-10-03T00:00:00"/>
    <x v="1"/>
    <s v="Restricted"/>
    <x v="2"/>
    <x v="1"/>
    <s v="Well 2.3"/>
    <x v="0"/>
    <n v="21"/>
  </r>
  <r>
    <s v="Osram, Sylvania, Danvers, MA "/>
    <x v="7"/>
    <d v="2006-10-03T00:00:00"/>
    <x v="1"/>
    <s v="Restricted"/>
    <x v="2"/>
    <x v="1"/>
    <s v="Well 2.3"/>
    <x v="1"/>
    <n v="30"/>
  </r>
  <r>
    <s v="Osram, Sylvania, Danvers, MA "/>
    <x v="7"/>
    <d v="2006-10-03T00:00:00"/>
    <x v="1"/>
    <s v="Restricted"/>
    <x v="2"/>
    <x v="1"/>
    <s v="Well 2.3"/>
    <x v="2"/>
    <n v="30"/>
  </r>
  <r>
    <s v="Osram, Sylvania, Danvers, MA "/>
    <x v="8"/>
    <d v="2007-05-10T00:00:00"/>
    <x v="0"/>
    <s v="Restricted"/>
    <x v="1"/>
    <x v="1"/>
    <s v="Well 2.0"/>
    <x v="0"/>
    <n v="6"/>
  </r>
  <r>
    <s v="Osram, Sylvania, Danvers, MA "/>
    <x v="8"/>
    <d v="2007-05-10T00:00:00"/>
    <x v="0"/>
    <s v="Restricted"/>
    <x v="1"/>
    <x v="1"/>
    <s v="Well 2.0"/>
    <x v="1"/>
    <n v="15"/>
  </r>
  <r>
    <s v="Osram, Sylvania, Danvers, MA "/>
    <x v="8"/>
    <d v="2007-05-10T00:00:00"/>
    <x v="0"/>
    <s v="Restricted"/>
    <x v="1"/>
    <x v="1"/>
    <s v="Well 2.0"/>
    <x v="2"/>
    <n v="20"/>
  </r>
  <r>
    <s v="Osram, Sylvania, Danvers, MA "/>
    <x v="8"/>
    <d v="2007-11-05T00:00:00"/>
    <x v="1"/>
    <s v="Restricted"/>
    <x v="1"/>
    <x v="1"/>
    <s v="Well 2.0"/>
    <x v="0"/>
    <n v="11"/>
  </r>
  <r>
    <s v="Osram, Sylvania, Danvers, MA "/>
    <x v="8"/>
    <d v="2007-11-05T00:00:00"/>
    <x v="1"/>
    <s v="Restricted"/>
    <x v="1"/>
    <x v="1"/>
    <s v="Well 2.0"/>
    <x v="1"/>
    <n v="19"/>
  </r>
  <r>
    <s v="Osram, Sylvania, Danvers, MA "/>
    <x v="8"/>
    <d v="2007-11-05T00:00:00"/>
    <x v="1"/>
    <s v="Restricted"/>
    <x v="1"/>
    <x v="1"/>
    <s v="Well 2.0"/>
    <x v="2"/>
    <n v="16"/>
  </r>
  <r>
    <s v="Osram, Sylvania, Danvers, MA "/>
    <x v="8"/>
    <d v="2007-11-05T00:00:00"/>
    <x v="1"/>
    <s v="Restricted"/>
    <x v="0"/>
    <x v="1"/>
    <s v="Well 2.1"/>
    <x v="0"/>
    <n v="32"/>
  </r>
  <r>
    <s v="Osram, Sylvania, Danvers, MA "/>
    <x v="8"/>
    <d v="2007-11-05T00:00:00"/>
    <x v="1"/>
    <s v="Restricted"/>
    <x v="0"/>
    <x v="1"/>
    <s v="Well 2.1"/>
    <x v="1"/>
    <n v="39"/>
  </r>
  <r>
    <s v="Osram, Sylvania, Danvers, MA "/>
    <x v="8"/>
    <d v="2007-11-05T00:00:00"/>
    <x v="1"/>
    <s v="Restricted"/>
    <x v="0"/>
    <x v="1"/>
    <s v="Well 2.1"/>
    <x v="2"/>
    <n v="35"/>
  </r>
  <r>
    <s v="Osram, Sylvania, Danvers, MA "/>
    <x v="8"/>
    <d v="2007-11-05T00:00:00"/>
    <x v="1"/>
    <s v="Restricted"/>
    <x v="2"/>
    <x v="1"/>
    <s v="Well 2.3"/>
    <x v="0"/>
    <n v="17"/>
  </r>
  <r>
    <s v="Osram, Sylvania, Danvers, MA "/>
    <x v="8"/>
    <d v="2007-11-05T00:00:00"/>
    <x v="1"/>
    <s v="Restricted"/>
    <x v="2"/>
    <x v="1"/>
    <s v="Well 2.3"/>
    <x v="1"/>
    <n v="28"/>
  </r>
  <r>
    <s v="Osram, Sylvania, Danvers, MA "/>
    <x v="8"/>
    <d v="2007-11-05T00:00:00"/>
    <x v="1"/>
    <s v="Restricted"/>
    <x v="2"/>
    <x v="1"/>
    <s v="Well 2.3"/>
    <x v="2"/>
    <n v="32"/>
  </r>
  <r>
    <s v="Osram, Sylvania, Danvers, MA "/>
    <x v="9"/>
    <d v="2008-10-10T00:00:00"/>
    <x v="1"/>
    <s v="Restricted"/>
    <x v="1"/>
    <x v="1"/>
    <s v="Well 2.0"/>
    <x v="0"/>
    <n v="12"/>
  </r>
  <r>
    <s v="Osram, Sylvania, Danvers, MA "/>
    <x v="9"/>
    <d v="2008-10-10T00:00:00"/>
    <x v="1"/>
    <s v="Restricted"/>
    <x v="1"/>
    <x v="1"/>
    <s v="Well 2.0"/>
    <x v="1"/>
    <n v="21"/>
  </r>
  <r>
    <s v="Osram, Sylvania, Danvers, MA "/>
    <x v="9"/>
    <d v="2008-10-10T00:00:00"/>
    <x v="1"/>
    <s v="Restricted"/>
    <x v="1"/>
    <x v="1"/>
    <s v="Well 2.0"/>
    <x v="2"/>
    <n v="23"/>
  </r>
  <r>
    <s v="Osram, Sylvania, Danvers, MA "/>
    <x v="9"/>
    <d v="2008-10-10T00:00:00"/>
    <x v="1"/>
    <s v="Restricted"/>
    <x v="0"/>
    <x v="1"/>
    <s v="Well 2.1"/>
    <x v="0"/>
    <n v="30"/>
  </r>
  <r>
    <s v="Osram, Sylvania, Danvers, MA "/>
    <x v="9"/>
    <d v="2008-10-10T00:00:00"/>
    <x v="1"/>
    <s v="Restricted"/>
    <x v="0"/>
    <x v="1"/>
    <s v="Well 2.1"/>
    <x v="1"/>
    <n v="38"/>
  </r>
  <r>
    <s v="Osram, Sylvania, Danvers, MA "/>
    <x v="9"/>
    <d v="2008-10-10T00:00:00"/>
    <x v="1"/>
    <s v="Restricted"/>
    <x v="0"/>
    <x v="1"/>
    <s v="Well 2.1"/>
    <x v="2"/>
    <n v="45"/>
  </r>
  <r>
    <s v="Osram, Sylvania, Danvers, MA "/>
    <x v="9"/>
    <d v="2008-10-10T00:00:00"/>
    <x v="1"/>
    <s v="Restricted"/>
    <x v="2"/>
    <x v="1"/>
    <s v="Well 2.3"/>
    <x v="0"/>
    <n v="20"/>
  </r>
  <r>
    <s v="Osram, Sylvania, Danvers, MA "/>
    <x v="9"/>
    <d v="2008-10-10T00:00:00"/>
    <x v="1"/>
    <s v="Restricted"/>
    <x v="2"/>
    <x v="1"/>
    <s v="Well 2.3"/>
    <x v="1"/>
    <n v="30"/>
  </r>
  <r>
    <s v="Osram, Sylvania, Danvers, MA "/>
    <x v="9"/>
    <d v="2008-10-10T00:00:00"/>
    <x v="1"/>
    <s v="Restricted"/>
    <x v="2"/>
    <x v="1"/>
    <s v="Well 2.3"/>
    <x v="2"/>
    <n v="35"/>
  </r>
  <r>
    <s v="Osram, Sylvania, Danvers, MA "/>
    <x v="10"/>
    <d v="2009-11-05T00:00:00"/>
    <x v="1"/>
    <s v="Restricted"/>
    <x v="1"/>
    <x v="1"/>
    <s v="Well 2.0"/>
    <x v="0"/>
    <n v="15"/>
  </r>
  <r>
    <s v="Osram, Sylvania, Danvers, MA "/>
    <x v="10"/>
    <d v="2009-11-05T00:00:00"/>
    <x v="1"/>
    <s v="Restricted"/>
    <x v="1"/>
    <x v="1"/>
    <s v="Well 2.0"/>
    <x v="1"/>
    <n v="25"/>
  </r>
  <r>
    <s v="Osram, Sylvania, Danvers, MA "/>
    <x v="10"/>
    <d v="2009-11-05T00:00:00"/>
    <x v="1"/>
    <s v="Restricted"/>
    <x v="1"/>
    <x v="1"/>
    <s v="Well 2.0"/>
    <x v="2"/>
    <n v="22"/>
  </r>
  <r>
    <s v="Osram, Sylvania, Danvers, MA "/>
    <x v="10"/>
    <d v="2009-11-05T00:00:00"/>
    <x v="1"/>
    <s v="Restricted"/>
    <x v="0"/>
    <x v="1"/>
    <s v="Well 2.1"/>
    <x v="0"/>
    <n v="30"/>
  </r>
  <r>
    <s v="Osram, Sylvania, Danvers, MA "/>
    <x v="10"/>
    <d v="2009-11-05T00:00:00"/>
    <x v="1"/>
    <s v="Restricted"/>
    <x v="0"/>
    <x v="1"/>
    <s v="Well 2.1"/>
    <x v="1"/>
    <n v="30"/>
  </r>
  <r>
    <s v="Osram, Sylvania, Danvers, MA "/>
    <x v="10"/>
    <d v="2009-11-05T00:00:00"/>
    <x v="1"/>
    <s v="Restricted"/>
    <x v="0"/>
    <x v="1"/>
    <s v="Well 2.1"/>
    <x v="2"/>
    <n v="30"/>
  </r>
  <r>
    <s v="Osram, Sylvania, Danvers, MA "/>
    <x v="10"/>
    <d v="2009-11-05T00:00:00"/>
    <x v="1"/>
    <s v="Restricted"/>
    <x v="2"/>
    <x v="1"/>
    <s v="Well 2.3"/>
    <x v="0"/>
    <n v="19"/>
  </r>
  <r>
    <s v="Osram, Sylvania, Danvers, MA "/>
    <x v="10"/>
    <d v="2009-11-05T00:00:00"/>
    <x v="1"/>
    <s v="Restricted"/>
    <x v="2"/>
    <x v="1"/>
    <s v="Well 2.3"/>
    <x v="1"/>
    <n v="30"/>
  </r>
  <r>
    <s v="Osram, Sylvania, Danvers, MA "/>
    <x v="10"/>
    <d v="2009-11-05T00:00:00"/>
    <x v="1"/>
    <s v="Restricted"/>
    <x v="2"/>
    <x v="1"/>
    <s v="Well 2.3"/>
    <x v="2"/>
    <n v="30"/>
  </r>
  <r>
    <s v="Osram, Sylvania, Danvers, MA "/>
    <x v="0"/>
    <d v="1998-05-18T00:00:00"/>
    <x v="0"/>
    <s v="Restricted"/>
    <x v="0"/>
    <x v="2"/>
    <n v="1.1000000000000001"/>
    <x v="0"/>
    <n v="21"/>
  </r>
  <r>
    <s v="Osram, Sylvania, Danvers, MA "/>
    <x v="0"/>
    <d v="1998-05-18T00:00:00"/>
    <x v="0"/>
    <s v="Restricted"/>
    <x v="0"/>
    <x v="2"/>
    <n v="1.1000000000000001"/>
    <x v="1"/>
    <n v="26"/>
  </r>
  <r>
    <s v="Osram, Sylvania, Danvers, MA "/>
    <x v="0"/>
    <d v="1998-05-18T00:00:00"/>
    <x v="0"/>
    <s v="Restricted"/>
    <x v="0"/>
    <x v="2"/>
    <n v="1.1000000000000001"/>
    <x v="2"/>
    <n v="25"/>
  </r>
  <r>
    <s v="Osram, Sylvania, Danvers, MA "/>
    <x v="0"/>
    <d v="1998-05-22T00:00:00"/>
    <x v="0"/>
    <s v="Restricted"/>
    <x v="0"/>
    <x v="2"/>
    <n v="1.1000000000000001"/>
    <x v="0"/>
    <n v="20"/>
  </r>
  <r>
    <s v="Osram, Sylvania, Danvers, MA "/>
    <x v="0"/>
    <d v="1998-05-22T00:00:00"/>
    <x v="0"/>
    <s v="Restricted"/>
    <x v="0"/>
    <x v="2"/>
    <n v="1.1000000000000001"/>
    <x v="1"/>
    <n v="23"/>
  </r>
  <r>
    <s v="Osram, Sylvania, Danvers, MA "/>
    <x v="0"/>
    <d v="1998-05-22T00:00:00"/>
    <x v="0"/>
    <s v="Restricted"/>
    <x v="0"/>
    <x v="2"/>
    <n v="1.1000000000000001"/>
    <x v="2"/>
    <n v="25"/>
  </r>
  <r>
    <s v="Osram, Sylvania, Danvers, MA "/>
    <x v="0"/>
    <d v="1998-06-24T00:00:00"/>
    <x v="0"/>
    <s v="Restricted"/>
    <x v="0"/>
    <x v="2"/>
    <n v="1.1000000000000001"/>
    <x v="0"/>
    <n v="22"/>
  </r>
  <r>
    <s v="Osram, Sylvania, Danvers, MA "/>
    <x v="0"/>
    <d v="1998-06-24T00:00:00"/>
    <x v="0"/>
    <s v="Restricted"/>
    <x v="0"/>
    <x v="2"/>
    <n v="1.1000000000000001"/>
    <x v="1"/>
    <n v="15"/>
  </r>
  <r>
    <s v="Osram, Sylvania, Danvers, MA "/>
    <x v="0"/>
    <d v="1998-06-24T00:00:00"/>
    <x v="0"/>
    <s v="Restricted"/>
    <x v="0"/>
    <x v="2"/>
    <n v="1.1000000000000001"/>
    <x v="2"/>
    <n v="24"/>
  </r>
  <r>
    <s v="Osram, Sylvania, Danvers, MA "/>
    <x v="0"/>
    <d v="1998-12-07T00:00:00"/>
    <x v="1"/>
    <s v="Restricted"/>
    <x v="0"/>
    <x v="2"/>
    <n v="1.1000000000000001"/>
    <x v="0"/>
    <n v="28"/>
  </r>
  <r>
    <s v="Osram, Sylvania, Danvers, MA "/>
    <x v="0"/>
    <d v="1998-12-07T00:00:00"/>
    <x v="1"/>
    <s v="Restricted"/>
    <x v="0"/>
    <x v="2"/>
    <n v="1.1000000000000001"/>
    <x v="1"/>
    <n v="25"/>
  </r>
  <r>
    <s v="Osram, Sylvania, Danvers, MA "/>
    <x v="0"/>
    <d v="1998-12-07T00:00:00"/>
    <x v="1"/>
    <s v="Restricted"/>
    <x v="0"/>
    <x v="2"/>
    <n v="1.1000000000000001"/>
    <x v="2"/>
    <n v="27"/>
  </r>
  <r>
    <s v="Osram, Sylvania, Danvers, MA "/>
    <x v="1"/>
    <d v="1999-08-25T00:00:00"/>
    <x v="1"/>
    <s v="Restricted"/>
    <x v="0"/>
    <x v="2"/>
    <n v="1.1000000000000001"/>
    <x v="0"/>
    <n v="35"/>
  </r>
  <r>
    <s v="Osram, Sylvania, Danvers, MA "/>
    <x v="1"/>
    <d v="1999-08-25T00:00:00"/>
    <x v="1"/>
    <s v="Restricted"/>
    <x v="0"/>
    <x v="2"/>
    <n v="1.1000000000000001"/>
    <x v="1"/>
    <n v="20"/>
  </r>
  <r>
    <s v="Osram, Sylvania, Danvers, MA "/>
    <x v="1"/>
    <d v="1999-08-25T00:00:00"/>
    <x v="1"/>
    <s v="Restricted"/>
    <x v="0"/>
    <x v="2"/>
    <n v="1.1000000000000001"/>
    <x v="2"/>
    <n v="30"/>
  </r>
  <r>
    <s v="Osram, Sylvania, Danvers, MA "/>
    <x v="2"/>
    <d v="2000-08-31T00:00:00"/>
    <x v="1"/>
    <s v="Restricted"/>
    <x v="0"/>
    <x v="2"/>
    <n v="1.1000000000000001"/>
    <x v="0"/>
    <n v="30"/>
  </r>
  <r>
    <s v="Osram, Sylvania, Danvers, MA "/>
    <x v="2"/>
    <d v="2000-08-31T00:00:00"/>
    <x v="1"/>
    <s v="Restricted"/>
    <x v="0"/>
    <x v="2"/>
    <n v="1.1000000000000001"/>
    <x v="1"/>
    <n v="25"/>
  </r>
  <r>
    <s v="Osram, Sylvania, Danvers, MA "/>
    <x v="2"/>
    <d v="2000-08-31T00:00:00"/>
    <x v="1"/>
    <s v="Restricted"/>
    <x v="0"/>
    <x v="2"/>
    <n v="1.1000000000000001"/>
    <x v="2"/>
    <n v="33"/>
  </r>
  <r>
    <s v="Osram, Sylvania, Danvers, MA "/>
    <x v="3"/>
    <d v="2001-11-08T00:00:00"/>
    <x v="1"/>
    <s v="Restricted"/>
    <x v="0"/>
    <x v="2"/>
    <n v="1.1000000000000001"/>
    <x v="0"/>
    <n v="31"/>
  </r>
  <r>
    <s v="Osram, Sylvania, Danvers, MA "/>
    <x v="3"/>
    <d v="2001-11-08T00:00:00"/>
    <x v="1"/>
    <s v="Restricted"/>
    <x v="0"/>
    <x v="2"/>
    <n v="1.1000000000000001"/>
    <x v="1"/>
    <n v="34"/>
  </r>
  <r>
    <s v="Osram, Sylvania, Danvers, MA "/>
    <x v="3"/>
    <d v="2001-11-08T00:00:00"/>
    <x v="1"/>
    <s v="Restricted"/>
    <x v="0"/>
    <x v="2"/>
    <n v="1.1000000000000001"/>
    <x v="2"/>
    <n v="33"/>
  </r>
  <r>
    <s v="Osram, Sylvania, Danvers, MA "/>
    <x v="4"/>
    <d v="2002-09-19T00:00:00"/>
    <x v="1"/>
    <s v="Restricted"/>
    <x v="0"/>
    <x v="2"/>
    <n v="1.1000000000000001"/>
    <x v="0"/>
    <n v="34"/>
  </r>
  <r>
    <s v="Osram, Sylvania, Danvers, MA "/>
    <x v="4"/>
    <d v="2002-09-19T00:00:00"/>
    <x v="1"/>
    <s v="Restricted"/>
    <x v="0"/>
    <x v="2"/>
    <n v="1.1000000000000001"/>
    <x v="1"/>
    <n v="35"/>
  </r>
  <r>
    <s v="Osram, Sylvania, Danvers, MA "/>
    <x v="4"/>
    <d v="2002-09-19T00:00:00"/>
    <x v="1"/>
    <s v="Restricted"/>
    <x v="0"/>
    <x v="2"/>
    <n v="1.1000000000000001"/>
    <x v="2"/>
    <n v="36"/>
  </r>
  <r>
    <s v="Osram, Sylvania, Danvers, MA "/>
    <x v="4"/>
    <d v="2002-09-19T00:00:00"/>
    <x v="1"/>
    <s v="Restricted"/>
    <x v="1"/>
    <x v="2"/>
    <s v="Well 1.0"/>
    <x v="0"/>
    <n v="21"/>
  </r>
  <r>
    <s v="Osram, Sylvania, Danvers, MA "/>
    <x v="4"/>
    <d v="2002-09-19T00:00:00"/>
    <x v="1"/>
    <s v="Restricted"/>
    <x v="1"/>
    <x v="2"/>
    <s v="Well 1.0"/>
    <x v="1"/>
    <n v="19"/>
  </r>
  <r>
    <s v="Osram, Sylvania, Danvers, MA "/>
    <x v="4"/>
    <d v="2002-09-19T00:00:00"/>
    <x v="1"/>
    <s v="Restricted"/>
    <x v="1"/>
    <x v="2"/>
    <s v="Well 1.0"/>
    <x v="2"/>
    <n v="19"/>
  </r>
  <r>
    <s v="Osram, Sylvania, Danvers, MA "/>
    <x v="4"/>
    <d v="2002-10-17T00:00:00"/>
    <x v="1"/>
    <s v="Restricted"/>
    <x v="1"/>
    <x v="2"/>
    <s v="Well 1.0"/>
    <x v="0"/>
    <n v="21"/>
  </r>
  <r>
    <s v="Osram, Sylvania, Danvers, MA "/>
    <x v="4"/>
    <d v="2002-10-17T00:00:00"/>
    <x v="1"/>
    <s v="Restricted"/>
    <x v="1"/>
    <x v="2"/>
    <s v="Well 1.0"/>
    <x v="1"/>
    <n v="19"/>
  </r>
  <r>
    <s v="Osram, Sylvania, Danvers, MA "/>
    <x v="4"/>
    <d v="2002-10-17T00:00:00"/>
    <x v="1"/>
    <s v="Restricted"/>
    <x v="1"/>
    <x v="2"/>
    <s v="Well 1.0"/>
    <x v="2"/>
    <n v="19"/>
  </r>
  <r>
    <s v="Osram, Sylvania, Danvers, MA "/>
    <x v="4"/>
    <d v="2002-10-17T00:00:00"/>
    <x v="1"/>
    <s v="Restricted"/>
    <x v="0"/>
    <x v="2"/>
    <s v="Well 1.1"/>
    <x v="0"/>
    <n v="35"/>
  </r>
  <r>
    <s v="Osram, Sylvania, Danvers, MA "/>
    <x v="4"/>
    <d v="2002-10-17T00:00:00"/>
    <x v="1"/>
    <s v="Restricted"/>
    <x v="0"/>
    <x v="2"/>
    <s v="Well 1.1"/>
    <x v="1"/>
    <n v="30"/>
  </r>
  <r>
    <s v="Osram, Sylvania, Danvers, MA "/>
    <x v="4"/>
    <d v="2002-10-17T00:00:00"/>
    <x v="1"/>
    <s v="Restricted"/>
    <x v="0"/>
    <x v="2"/>
    <s v="Well 1.1"/>
    <x v="2"/>
    <n v="45"/>
  </r>
  <r>
    <s v="Osram, Sylvania, Danvers, MA "/>
    <x v="4"/>
    <d v="2002-10-17T00:00:00"/>
    <x v="1"/>
    <s v="Restricted"/>
    <x v="2"/>
    <x v="2"/>
    <s v="Well 1.3"/>
    <x v="0"/>
    <n v="16"/>
  </r>
  <r>
    <s v="Osram, Sylvania, Danvers, MA "/>
    <x v="4"/>
    <d v="2002-10-17T00:00:00"/>
    <x v="1"/>
    <s v="Restricted"/>
    <x v="2"/>
    <x v="2"/>
    <s v="Well 1.3"/>
    <x v="1"/>
    <n v="19"/>
  </r>
  <r>
    <s v="Osram, Sylvania, Danvers, MA "/>
    <x v="4"/>
    <d v="2002-10-17T00:00:00"/>
    <x v="1"/>
    <s v="Restricted"/>
    <x v="2"/>
    <x v="2"/>
    <s v="Well 1.3"/>
    <x v="2"/>
    <n v="20"/>
  </r>
  <r>
    <s v="Osram, Sylvania, Danvers, MA "/>
    <x v="5"/>
    <d v="2004-09-21T00:00:00"/>
    <x v="1"/>
    <s v="Restricted"/>
    <x v="1"/>
    <x v="2"/>
    <s v="Well 1.0"/>
    <x v="0"/>
    <n v="6"/>
  </r>
  <r>
    <s v="Osram, Sylvania, Danvers, MA "/>
    <x v="5"/>
    <d v="2004-09-21T00:00:00"/>
    <x v="1"/>
    <s v="Restricted"/>
    <x v="1"/>
    <x v="2"/>
    <s v="Well 1.0"/>
    <x v="1"/>
    <n v="17"/>
  </r>
  <r>
    <s v="Osram, Sylvania, Danvers, MA "/>
    <x v="5"/>
    <d v="2004-09-21T00:00:00"/>
    <x v="1"/>
    <s v="Restricted"/>
    <x v="1"/>
    <x v="2"/>
    <s v="Well 1.0"/>
    <x v="2"/>
    <n v="14"/>
  </r>
  <r>
    <s v="Osram, Sylvania, Danvers, MA "/>
    <x v="5"/>
    <d v="2004-09-21T00:00:00"/>
    <x v="1"/>
    <s v="Restricted"/>
    <x v="0"/>
    <x v="2"/>
    <s v="Well 1.1"/>
    <x v="0"/>
    <n v="25"/>
  </r>
  <r>
    <s v="Osram, Sylvania, Danvers, MA "/>
    <x v="5"/>
    <d v="2004-09-21T00:00:00"/>
    <x v="1"/>
    <s v="Restricted"/>
    <x v="0"/>
    <x v="2"/>
    <s v="Well 1.1"/>
    <x v="2"/>
    <n v="28"/>
  </r>
  <r>
    <s v="Osram, Sylvania, Danvers, MA "/>
    <x v="5"/>
    <d v="2004-09-21T00:00:00"/>
    <x v="1"/>
    <s v="Restricted"/>
    <x v="2"/>
    <x v="2"/>
    <s v="Well 1.3"/>
    <x v="0"/>
    <n v="8"/>
  </r>
  <r>
    <s v="Osram, Sylvania, Danvers, MA "/>
    <x v="5"/>
    <d v="2004-09-21T00:00:00"/>
    <x v="1"/>
    <s v="Restricted"/>
    <x v="2"/>
    <x v="2"/>
    <s v="Well 1.3"/>
    <x v="1"/>
    <n v="16"/>
  </r>
  <r>
    <s v="Osram, Sylvania, Danvers, MA "/>
    <x v="5"/>
    <d v="2004-09-21T00:00:00"/>
    <x v="1"/>
    <s v="Restricted"/>
    <x v="2"/>
    <x v="2"/>
    <s v="Well 1.3"/>
    <x v="2"/>
    <n v="17"/>
  </r>
  <r>
    <s v="Osram, Sylvania, Danvers, MA "/>
    <x v="6"/>
    <d v="2005-09-26T00:00:00"/>
    <x v="1"/>
    <s v="Restricted"/>
    <x v="1"/>
    <x v="2"/>
    <s v="Well 1.0"/>
    <x v="0"/>
    <n v="10"/>
  </r>
  <r>
    <s v="Osram, Sylvania, Danvers, MA "/>
    <x v="6"/>
    <d v="2005-09-26T00:00:00"/>
    <x v="1"/>
    <s v="Restricted"/>
    <x v="1"/>
    <x v="2"/>
    <s v="Well 1.0"/>
    <x v="1"/>
    <n v="15"/>
  </r>
  <r>
    <s v="Osram, Sylvania, Danvers, MA "/>
    <x v="6"/>
    <d v="2005-09-26T00:00:00"/>
    <x v="1"/>
    <s v="Restricted"/>
    <x v="1"/>
    <x v="2"/>
    <s v="Well 1.0"/>
    <x v="2"/>
    <n v="15"/>
  </r>
  <r>
    <s v="Osram, Sylvania, Danvers, MA "/>
    <x v="6"/>
    <d v="2005-09-26T00:00:00"/>
    <x v="1"/>
    <s v="Restricted"/>
    <x v="0"/>
    <x v="2"/>
    <s v="Well 1.1"/>
    <x v="0"/>
    <n v="30"/>
  </r>
  <r>
    <s v="Osram, Sylvania, Danvers, MA "/>
    <x v="6"/>
    <d v="2005-09-26T00:00:00"/>
    <x v="1"/>
    <s v="Restricted"/>
    <x v="0"/>
    <x v="2"/>
    <s v="Well 1.1"/>
    <x v="1"/>
    <n v="25"/>
  </r>
  <r>
    <s v="Osram, Sylvania, Danvers, MA "/>
    <x v="6"/>
    <d v="2005-09-26T00:00:00"/>
    <x v="1"/>
    <s v="Restricted"/>
    <x v="0"/>
    <x v="2"/>
    <s v="Well 1.1"/>
    <x v="2"/>
    <n v="25"/>
  </r>
  <r>
    <s v="Osram, Sylvania, Danvers, MA "/>
    <x v="6"/>
    <d v="2005-09-26T00:00:00"/>
    <x v="1"/>
    <s v="Restricted"/>
    <x v="2"/>
    <x v="2"/>
    <s v="Well 1.3"/>
    <x v="0"/>
    <n v="30"/>
  </r>
  <r>
    <s v="Osram, Sylvania, Danvers, MA "/>
    <x v="6"/>
    <d v="2005-09-26T00:00:00"/>
    <x v="1"/>
    <s v="Restricted"/>
    <x v="2"/>
    <x v="2"/>
    <s v="Well 1.3"/>
    <x v="1"/>
    <n v="25"/>
  </r>
  <r>
    <s v="Osram, Sylvania, Danvers, MA "/>
    <x v="6"/>
    <d v="2005-09-26T00:00:00"/>
    <x v="1"/>
    <s v="Restricted"/>
    <x v="2"/>
    <x v="2"/>
    <s v="Well 1.3"/>
    <x v="2"/>
    <n v="25"/>
  </r>
  <r>
    <s v="Osram, Sylvania, Danvers, MA "/>
    <x v="7"/>
    <d v="2006-10-03T00:00:00"/>
    <x v="1"/>
    <s v="Restricted"/>
    <x v="0"/>
    <x v="2"/>
    <s v="Well 1.1"/>
    <x v="0"/>
    <n v="24"/>
  </r>
  <r>
    <s v="Osram, Sylvania, Danvers, MA "/>
    <x v="7"/>
    <d v="2006-10-03T00:00:00"/>
    <x v="1"/>
    <s v="Restricted"/>
    <x v="0"/>
    <x v="2"/>
    <s v="Well 1.1"/>
    <x v="1"/>
    <n v="24"/>
  </r>
  <r>
    <s v="Osram, Sylvania, Danvers, MA "/>
    <x v="7"/>
    <d v="2006-10-03T00:00:00"/>
    <x v="1"/>
    <s v="Restricted"/>
    <x v="0"/>
    <x v="2"/>
    <s v="Well 1.1"/>
    <x v="2"/>
    <n v="31"/>
  </r>
  <r>
    <s v="Osram, Sylvania, Danvers, MA "/>
    <x v="7"/>
    <d v="2006-10-03T00:00:00"/>
    <x v="1"/>
    <s v="Restricted"/>
    <x v="2"/>
    <x v="2"/>
    <s v="Well 1.3"/>
    <x v="0"/>
    <n v="17"/>
  </r>
  <r>
    <s v="Osram, Sylvania, Danvers, MA "/>
    <x v="7"/>
    <d v="2006-10-03T00:00:00"/>
    <x v="1"/>
    <s v="Restricted"/>
    <x v="2"/>
    <x v="2"/>
    <s v="Well 1.3"/>
    <x v="1"/>
    <n v="30"/>
  </r>
  <r>
    <s v="Osram, Sylvania, Danvers, MA "/>
    <x v="7"/>
    <d v="2006-10-03T00:00:00"/>
    <x v="1"/>
    <s v="Restricted"/>
    <x v="2"/>
    <x v="2"/>
    <s v="Well 1.3"/>
    <x v="2"/>
    <n v="25"/>
  </r>
  <r>
    <s v="Osram, Sylvania, Danvers, MA "/>
    <x v="8"/>
    <d v="2007-11-05T00:00:00"/>
    <x v="1"/>
    <s v="Restricted"/>
    <x v="0"/>
    <x v="2"/>
    <s v="Well 1.1"/>
    <x v="0"/>
    <n v="29"/>
  </r>
  <r>
    <s v="Osram, Sylvania, Danvers, MA "/>
    <x v="8"/>
    <d v="2007-11-05T00:00:00"/>
    <x v="1"/>
    <s v="Restricted"/>
    <x v="0"/>
    <x v="2"/>
    <s v="Well 1.1"/>
    <x v="1"/>
    <n v="28"/>
  </r>
  <r>
    <s v="Osram, Sylvania, Danvers, MA "/>
    <x v="8"/>
    <d v="2007-11-05T00:00:00"/>
    <x v="1"/>
    <s v="Restricted"/>
    <x v="0"/>
    <x v="2"/>
    <s v="Well 1.1"/>
    <x v="2"/>
    <n v="33"/>
  </r>
  <r>
    <s v="Osram, Sylvania, Danvers, MA "/>
    <x v="8"/>
    <d v="2007-11-05T00:00:00"/>
    <x v="1"/>
    <s v="Restricted"/>
    <x v="2"/>
    <x v="2"/>
    <s v="Well 1.3"/>
    <x v="0"/>
    <n v="18"/>
  </r>
  <r>
    <s v="Osram, Sylvania, Danvers, MA "/>
    <x v="8"/>
    <d v="2007-11-05T00:00:00"/>
    <x v="1"/>
    <s v="Restricted"/>
    <x v="2"/>
    <x v="2"/>
    <s v="Well 1.3"/>
    <x v="1"/>
    <n v="26"/>
  </r>
  <r>
    <s v="Osram, Sylvania, Danvers, MA "/>
    <x v="8"/>
    <d v="2007-11-05T00:00:00"/>
    <x v="1"/>
    <s v="Restricted"/>
    <x v="2"/>
    <x v="2"/>
    <s v="Well 1.3"/>
    <x v="2"/>
    <n v="24"/>
  </r>
  <r>
    <s v="Osram, Sylvania, Danvers, MA "/>
    <x v="9"/>
    <d v="2008-10-10T00:00:00"/>
    <x v="1"/>
    <s v="Restricted"/>
    <x v="0"/>
    <x v="2"/>
    <s v="Well 1.1"/>
    <x v="0"/>
    <n v="45"/>
  </r>
  <r>
    <s v="Osram, Sylvania, Danvers, MA "/>
    <x v="9"/>
    <d v="2008-10-10T00:00:00"/>
    <x v="1"/>
    <s v="Restricted"/>
    <x v="0"/>
    <x v="2"/>
    <s v="Well 1.1"/>
    <x v="1"/>
    <n v="40"/>
  </r>
  <r>
    <s v="Osram, Sylvania, Danvers, MA "/>
    <x v="9"/>
    <d v="2008-10-10T00:00:00"/>
    <x v="1"/>
    <s v="Restricted"/>
    <x v="0"/>
    <x v="2"/>
    <s v="Well 1.1"/>
    <x v="2"/>
    <n v="35"/>
  </r>
  <r>
    <s v="Osram, Sylvania, Danvers, MA "/>
    <x v="9"/>
    <d v="2008-10-10T00:00:00"/>
    <x v="1"/>
    <s v="Restricted"/>
    <x v="2"/>
    <x v="2"/>
    <s v="Well 1.3"/>
    <x v="0"/>
    <n v="15"/>
  </r>
  <r>
    <s v="Osram, Sylvania, Danvers, MA "/>
    <x v="9"/>
    <d v="2008-10-10T00:00:00"/>
    <x v="1"/>
    <s v="Restricted"/>
    <x v="2"/>
    <x v="2"/>
    <s v="Well 1.3"/>
    <x v="1"/>
    <n v="30"/>
  </r>
  <r>
    <s v="Osram, Sylvania, Danvers, MA "/>
    <x v="9"/>
    <d v="2008-10-10T00:00:00"/>
    <x v="1"/>
    <s v="Restricted"/>
    <x v="2"/>
    <x v="2"/>
    <s v="Well 1.3"/>
    <x v="2"/>
    <n v="20"/>
  </r>
  <r>
    <s v="Osram, Sylvania, Danvers, MA "/>
    <x v="10"/>
    <d v="2009-11-05T00:00:00"/>
    <x v="1"/>
    <s v="Restricted"/>
    <x v="0"/>
    <x v="2"/>
    <s v="Well 1.1"/>
    <x v="0"/>
    <n v="28"/>
  </r>
  <r>
    <s v="Osram, Sylvania, Danvers, MA "/>
    <x v="10"/>
    <d v="2009-11-05T00:00:00"/>
    <x v="1"/>
    <s v="Restricted"/>
    <x v="0"/>
    <x v="2"/>
    <s v="Well 1.1"/>
    <x v="1"/>
    <n v="37"/>
  </r>
  <r>
    <s v="Osram, Sylvania, Danvers, MA "/>
    <x v="10"/>
    <d v="2009-11-05T00:00:00"/>
    <x v="1"/>
    <s v="Restricted"/>
    <x v="0"/>
    <x v="2"/>
    <s v="Well 1.1"/>
    <x v="2"/>
    <n v="35"/>
  </r>
  <r>
    <s v="Osram, Sylvania, Danvers, MA "/>
    <x v="10"/>
    <d v="2009-11-05T00:00:00"/>
    <x v="1"/>
    <s v="Restricted"/>
    <x v="2"/>
    <x v="2"/>
    <s v="Well 1.3"/>
    <x v="0"/>
    <n v="12"/>
  </r>
  <r>
    <s v="Osram, Sylvania, Danvers, MA "/>
    <x v="10"/>
    <d v="2009-11-05T00:00:00"/>
    <x v="1"/>
    <s v="Restricted"/>
    <x v="2"/>
    <x v="2"/>
    <s v="Well 1.3"/>
    <x v="1"/>
    <n v="26.5"/>
  </r>
  <r>
    <s v="Osram, Sylvania, Danvers, MA "/>
    <x v="10"/>
    <d v="2009-11-05T00:00:00"/>
    <x v="1"/>
    <s v="Restricted"/>
    <x v="2"/>
    <x v="2"/>
    <s v="Well 1.3"/>
    <x v="2"/>
    <n v="1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95">
  <r>
    <s v="Osram, Sylvania, Danvers, MA "/>
    <x v="0"/>
    <d v="1998-05-18T00:00:00"/>
    <x v="0"/>
    <s v="Restricted"/>
    <x v="0"/>
    <x v="0"/>
    <x v="0"/>
    <x v="0"/>
    <n v="22"/>
  </r>
  <r>
    <s v="Osram, Sylvania, Danvers, MA "/>
    <x v="0"/>
    <d v="1998-05-18T00:00:00"/>
    <x v="0"/>
    <s v="Restricted"/>
    <x v="0"/>
    <x v="0"/>
    <x v="0"/>
    <x v="1"/>
    <n v="35"/>
  </r>
  <r>
    <s v="Osram, Sylvania, Danvers, MA "/>
    <x v="0"/>
    <d v="1998-05-22T00:00:00"/>
    <x v="0"/>
    <s v="Restricted"/>
    <x v="0"/>
    <x v="0"/>
    <x v="0"/>
    <x v="0"/>
    <n v="22"/>
  </r>
  <r>
    <s v="Osram, Sylvania, Danvers, MA "/>
    <x v="0"/>
    <d v="1998-05-22T00:00:00"/>
    <x v="0"/>
    <s v="Restricted"/>
    <x v="0"/>
    <x v="0"/>
    <x v="0"/>
    <x v="1"/>
    <n v="35"/>
  </r>
  <r>
    <s v="Osram, Sylvania, Danvers, MA "/>
    <x v="0"/>
    <d v="1998-05-22T00:00:00"/>
    <x v="0"/>
    <s v="Restricted"/>
    <x v="0"/>
    <x v="0"/>
    <x v="0"/>
    <x v="2"/>
    <n v="40"/>
  </r>
  <r>
    <s v="Osram, Sylvania, Danvers, MA "/>
    <x v="0"/>
    <d v="1998-06-24T00:00:00"/>
    <x v="0"/>
    <s v="Restricted"/>
    <x v="0"/>
    <x v="0"/>
    <x v="0"/>
    <x v="0"/>
    <n v="15"/>
  </r>
  <r>
    <s v="Osram, Sylvania, Danvers, MA "/>
    <x v="0"/>
    <d v="1998-06-24T00:00:00"/>
    <x v="0"/>
    <s v="Restricted"/>
    <x v="0"/>
    <x v="0"/>
    <x v="0"/>
    <x v="1"/>
    <n v="30"/>
  </r>
  <r>
    <s v="Osram, Sylvania, Danvers, MA "/>
    <x v="0"/>
    <d v="1998-06-24T00:00:00"/>
    <x v="0"/>
    <s v="Restricted"/>
    <x v="0"/>
    <x v="0"/>
    <x v="0"/>
    <x v="2"/>
    <n v="30"/>
  </r>
  <r>
    <s v="Osram, Sylvania, Danvers, MA "/>
    <x v="0"/>
    <d v="1998-12-07T00:00:00"/>
    <x v="1"/>
    <s v="Restricted"/>
    <x v="0"/>
    <x v="0"/>
    <x v="0"/>
    <x v="0"/>
    <n v="29"/>
  </r>
  <r>
    <s v="Osram, Sylvania, Danvers, MA "/>
    <x v="0"/>
    <d v="1998-12-07T00:00:00"/>
    <x v="1"/>
    <s v="Restricted"/>
    <x v="0"/>
    <x v="0"/>
    <x v="0"/>
    <x v="1"/>
    <n v="38"/>
  </r>
  <r>
    <s v="Osram, Sylvania, Danvers, MA "/>
    <x v="0"/>
    <d v="1998-12-07T00:00:00"/>
    <x v="1"/>
    <s v="Restricted"/>
    <x v="0"/>
    <x v="0"/>
    <x v="0"/>
    <x v="2"/>
    <n v="31"/>
  </r>
  <r>
    <s v="Osram, Sylvania, Danvers, MA "/>
    <x v="1"/>
    <d v="1999-08-25T00:00:00"/>
    <x v="1"/>
    <s v="Restricted"/>
    <x v="0"/>
    <x v="0"/>
    <x v="0"/>
    <x v="0"/>
    <n v="43"/>
  </r>
  <r>
    <s v="Osram, Sylvania, Danvers, MA "/>
    <x v="1"/>
    <d v="1999-08-25T00:00:00"/>
    <x v="1"/>
    <s v="Restricted"/>
    <x v="0"/>
    <x v="0"/>
    <x v="0"/>
    <x v="1"/>
    <n v="37"/>
  </r>
  <r>
    <s v="Osram, Sylvania, Danvers, MA "/>
    <x v="1"/>
    <d v="1999-08-25T00:00:00"/>
    <x v="1"/>
    <s v="Restricted"/>
    <x v="0"/>
    <x v="0"/>
    <x v="0"/>
    <x v="2"/>
    <n v="33"/>
  </r>
  <r>
    <s v="Osram, Sylvania, Danvers, MA "/>
    <x v="2"/>
    <d v="2000-08-31T00:00:00"/>
    <x v="1"/>
    <s v="Restricted"/>
    <x v="0"/>
    <x v="0"/>
    <x v="0"/>
    <x v="0"/>
    <n v="34"/>
  </r>
  <r>
    <s v="Osram, Sylvania, Danvers, MA "/>
    <x v="2"/>
    <d v="2000-08-31T00:00:00"/>
    <x v="1"/>
    <s v="Restricted"/>
    <x v="0"/>
    <x v="0"/>
    <x v="0"/>
    <x v="1"/>
    <n v="40"/>
  </r>
  <r>
    <s v="Osram, Sylvania, Danvers, MA "/>
    <x v="2"/>
    <d v="2000-08-31T00:00:00"/>
    <x v="1"/>
    <s v="Restricted"/>
    <x v="0"/>
    <x v="0"/>
    <x v="0"/>
    <x v="2"/>
    <n v="36"/>
  </r>
  <r>
    <s v="Osram, Sylvania, Danvers, MA "/>
    <x v="3"/>
    <d v="2001-11-08T00:00:00"/>
    <x v="1"/>
    <s v="Restricted"/>
    <x v="0"/>
    <x v="0"/>
    <x v="0"/>
    <x v="0"/>
    <n v="25"/>
  </r>
  <r>
    <s v="Osram, Sylvania, Danvers, MA "/>
    <x v="3"/>
    <d v="2001-11-08T00:00:00"/>
    <x v="1"/>
    <s v="Restricted"/>
    <x v="0"/>
    <x v="0"/>
    <x v="0"/>
    <x v="1"/>
    <n v="40"/>
  </r>
  <r>
    <s v="Osram, Sylvania, Danvers, MA "/>
    <x v="3"/>
    <d v="2001-11-08T00:00:00"/>
    <x v="1"/>
    <s v="Restricted"/>
    <x v="0"/>
    <x v="0"/>
    <x v="0"/>
    <x v="2"/>
    <n v="38"/>
  </r>
  <r>
    <s v="Osram, Sylvania, Danvers, MA "/>
    <x v="4"/>
    <d v="2002-09-19T00:00:00"/>
    <x v="1"/>
    <s v="Restricted"/>
    <x v="0"/>
    <x v="0"/>
    <x v="0"/>
    <x v="0"/>
    <n v="36"/>
  </r>
  <r>
    <s v="Osram, Sylvania, Danvers, MA "/>
    <x v="4"/>
    <d v="2002-09-19T00:00:00"/>
    <x v="1"/>
    <s v="Restricted"/>
    <x v="0"/>
    <x v="0"/>
    <x v="0"/>
    <x v="1"/>
    <n v="35"/>
  </r>
  <r>
    <s v="Osram, Sylvania, Danvers, MA "/>
    <x v="4"/>
    <d v="2002-09-19T00:00:00"/>
    <x v="1"/>
    <s v="Restricted"/>
    <x v="0"/>
    <x v="0"/>
    <x v="0"/>
    <x v="2"/>
    <n v="34"/>
  </r>
  <r>
    <s v="Osram, Sylvania, Danvers, MA "/>
    <x v="4"/>
    <d v="2002-09-19T00:00:00"/>
    <x v="1"/>
    <s v="Restricted"/>
    <x v="1"/>
    <x v="0"/>
    <x v="1"/>
    <x v="0"/>
    <n v="28"/>
  </r>
  <r>
    <s v="Osram, Sylvania, Danvers, MA "/>
    <x v="4"/>
    <d v="2002-09-19T00:00:00"/>
    <x v="1"/>
    <s v="Restricted"/>
    <x v="1"/>
    <x v="0"/>
    <x v="1"/>
    <x v="1"/>
    <n v="25"/>
  </r>
  <r>
    <s v="Osram, Sylvania, Danvers, MA "/>
    <x v="4"/>
    <d v="2002-09-19T00:00:00"/>
    <x v="1"/>
    <s v="Restricted"/>
    <x v="1"/>
    <x v="0"/>
    <x v="1"/>
    <x v="2"/>
    <n v="29"/>
  </r>
  <r>
    <s v="Osram, Sylvania, Danvers, MA "/>
    <x v="4"/>
    <d v="2002-10-17T00:00:00"/>
    <x v="1"/>
    <s v="Restricted"/>
    <x v="1"/>
    <x v="0"/>
    <x v="1"/>
    <x v="0"/>
    <n v="28"/>
  </r>
  <r>
    <s v="Osram, Sylvania, Danvers, MA "/>
    <x v="4"/>
    <d v="2002-10-17T00:00:00"/>
    <x v="1"/>
    <s v="Restricted"/>
    <x v="1"/>
    <x v="0"/>
    <x v="1"/>
    <x v="1"/>
    <n v="25"/>
  </r>
  <r>
    <s v="Osram, Sylvania, Danvers, MA "/>
    <x v="4"/>
    <d v="2002-10-17T00:00:00"/>
    <x v="1"/>
    <s v="Restricted"/>
    <x v="1"/>
    <x v="0"/>
    <x v="1"/>
    <x v="2"/>
    <n v="29"/>
  </r>
  <r>
    <s v="Osram, Sylvania, Danvers, MA "/>
    <x v="4"/>
    <d v="2002-10-17T00:00:00"/>
    <x v="1"/>
    <s v="Restricted"/>
    <x v="0"/>
    <x v="0"/>
    <x v="0"/>
    <x v="0"/>
    <n v="31"/>
  </r>
  <r>
    <s v="Osram, Sylvania, Danvers, MA "/>
    <x v="4"/>
    <d v="2002-10-17T00:00:00"/>
    <x v="1"/>
    <s v="Restricted"/>
    <x v="0"/>
    <x v="0"/>
    <x v="0"/>
    <x v="1"/>
    <n v="40"/>
  </r>
  <r>
    <s v="Osram, Sylvania, Danvers, MA "/>
    <x v="4"/>
    <d v="2002-10-17T00:00:00"/>
    <x v="1"/>
    <s v="Restricted"/>
    <x v="0"/>
    <x v="0"/>
    <x v="0"/>
    <x v="2"/>
    <n v="40"/>
  </r>
  <r>
    <s v="Osram, Sylvania, Danvers, MA "/>
    <x v="4"/>
    <d v="2002-10-17T00:00:00"/>
    <x v="1"/>
    <s v="Restricted"/>
    <x v="2"/>
    <x v="0"/>
    <x v="2"/>
    <x v="0"/>
    <n v="30"/>
  </r>
  <r>
    <s v="Osram, Sylvania, Danvers, MA "/>
    <x v="4"/>
    <d v="2002-10-17T00:00:00"/>
    <x v="1"/>
    <s v="Restricted"/>
    <x v="2"/>
    <x v="0"/>
    <x v="2"/>
    <x v="1"/>
    <n v="40"/>
  </r>
  <r>
    <s v="Osram, Sylvania, Danvers, MA "/>
    <x v="4"/>
    <d v="2002-10-17T00:00:00"/>
    <x v="1"/>
    <s v="Restricted"/>
    <x v="2"/>
    <x v="0"/>
    <x v="2"/>
    <x v="2"/>
    <n v="35"/>
  </r>
  <r>
    <s v="Osram, Sylvania, Danvers, MA "/>
    <x v="5"/>
    <d v="2004-09-21T00:00:00"/>
    <x v="1"/>
    <s v="Restricted"/>
    <x v="1"/>
    <x v="0"/>
    <x v="1"/>
    <x v="0"/>
    <n v="8"/>
  </r>
  <r>
    <s v="Osram, Sylvania, Danvers, MA "/>
    <x v="5"/>
    <d v="2004-09-21T00:00:00"/>
    <x v="1"/>
    <s v="Restricted"/>
    <x v="1"/>
    <x v="0"/>
    <x v="1"/>
    <x v="1"/>
    <n v="19"/>
  </r>
  <r>
    <s v="Osram, Sylvania, Danvers, MA "/>
    <x v="5"/>
    <d v="2004-09-21T00:00:00"/>
    <x v="1"/>
    <s v="Restricted"/>
    <x v="1"/>
    <x v="0"/>
    <x v="1"/>
    <x v="2"/>
    <n v="19"/>
  </r>
  <r>
    <s v="Osram, Sylvania, Danvers, MA "/>
    <x v="5"/>
    <d v="2004-09-21T00:00:00"/>
    <x v="1"/>
    <s v="Restricted"/>
    <x v="0"/>
    <x v="0"/>
    <x v="0"/>
    <x v="0"/>
    <n v="26"/>
  </r>
  <r>
    <s v="Osram, Sylvania, Danvers, MA "/>
    <x v="5"/>
    <d v="2004-09-21T00:00:00"/>
    <x v="1"/>
    <s v="Restricted"/>
    <x v="0"/>
    <x v="0"/>
    <x v="0"/>
    <x v="1"/>
    <n v="14"/>
  </r>
  <r>
    <s v="Osram, Sylvania, Danvers, MA "/>
    <x v="5"/>
    <d v="2004-09-21T00:00:00"/>
    <x v="1"/>
    <s v="Restricted"/>
    <x v="0"/>
    <x v="0"/>
    <x v="0"/>
    <x v="2"/>
    <n v="16"/>
  </r>
  <r>
    <s v="Osram, Sylvania, Danvers, MA "/>
    <x v="5"/>
    <d v="2004-09-21T00:00:00"/>
    <x v="1"/>
    <s v="Restricted"/>
    <x v="2"/>
    <x v="0"/>
    <x v="2"/>
    <x v="1"/>
    <n v="33"/>
  </r>
  <r>
    <s v="Osram, Sylvania, Danvers, MA "/>
    <x v="5"/>
    <d v="2004-09-21T00:00:00"/>
    <x v="1"/>
    <s v="Restricted"/>
    <x v="2"/>
    <x v="0"/>
    <x v="2"/>
    <x v="2"/>
    <n v="35"/>
  </r>
  <r>
    <s v="Osram, Sylvania, Danvers, MA "/>
    <x v="6"/>
    <d v="2005-09-26T00:00:00"/>
    <x v="1"/>
    <s v="Restricted"/>
    <x v="1"/>
    <x v="0"/>
    <x v="1"/>
    <x v="0"/>
    <n v="20"/>
  </r>
  <r>
    <s v="Osram, Sylvania, Danvers, MA "/>
    <x v="6"/>
    <d v="2005-09-26T00:00:00"/>
    <x v="1"/>
    <s v="Restricted"/>
    <x v="1"/>
    <x v="0"/>
    <x v="1"/>
    <x v="1"/>
    <n v="20"/>
  </r>
  <r>
    <s v="Osram, Sylvania, Danvers, MA "/>
    <x v="6"/>
    <d v="2005-09-26T00:00:00"/>
    <x v="1"/>
    <s v="Restricted"/>
    <x v="1"/>
    <x v="0"/>
    <x v="1"/>
    <x v="2"/>
    <n v="25"/>
  </r>
  <r>
    <s v="Osram, Sylvania, Danvers, MA "/>
    <x v="6"/>
    <d v="2005-09-26T00:00:00"/>
    <x v="1"/>
    <s v="Restricted"/>
    <x v="0"/>
    <x v="0"/>
    <x v="0"/>
    <x v="0"/>
    <n v="39"/>
  </r>
  <r>
    <s v="Osram, Sylvania, Danvers, MA "/>
    <x v="6"/>
    <d v="2005-09-26T00:00:00"/>
    <x v="1"/>
    <s v="Restricted"/>
    <x v="0"/>
    <x v="0"/>
    <x v="0"/>
    <x v="1"/>
    <n v="33"/>
  </r>
  <r>
    <s v="Osram, Sylvania, Danvers, MA "/>
    <x v="6"/>
    <d v="2005-09-26T00:00:00"/>
    <x v="1"/>
    <s v="Restricted"/>
    <x v="0"/>
    <x v="0"/>
    <x v="0"/>
    <x v="2"/>
    <n v="31"/>
  </r>
  <r>
    <s v="Osram, Sylvania, Danvers, MA "/>
    <x v="6"/>
    <d v="2005-09-26T00:00:00"/>
    <x v="1"/>
    <s v="Restricted"/>
    <x v="2"/>
    <x v="0"/>
    <x v="2"/>
    <x v="1"/>
    <n v="32"/>
  </r>
  <r>
    <s v="Osram, Sylvania, Danvers, MA "/>
    <x v="6"/>
    <d v="2005-09-26T00:00:00"/>
    <x v="1"/>
    <s v="Restricted"/>
    <x v="2"/>
    <x v="0"/>
    <x v="2"/>
    <x v="2"/>
    <n v="44"/>
  </r>
  <r>
    <s v="Osram, Sylvania, Danvers, MA "/>
    <x v="7"/>
    <d v="2006-10-03T00:00:00"/>
    <x v="1"/>
    <s v="Restricted"/>
    <x v="1"/>
    <x v="0"/>
    <x v="1"/>
    <x v="0"/>
    <n v="6"/>
  </r>
  <r>
    <s v="Osram, Sylvania, Danvers, MA "/>
    <x v="7"/>
    <d v="2006-10-03T00:00:00"/>
    <x v="1"/>
    <s v="Restricted"/>
    <x v="1"/>
    <x v="0"/>
    <x v="1"/>
    <x v="1"/>
    <n v="15"/>
  </r>
  <r>
    <s v="Osram, Sylvania, Danvers, MA "/>
    <x v="7"/>
    <d v="2006-10-03T00:00:00"/>
    <x v="1"/>
    <s v="Restricted"/>
    <x v="1"/>
    <x v="0"/>
    <x v="1"/>
    <x v="2"/>
    <n v="27"/>
  </r>
  <r>
    <s v="Osram, Sylvania, Danvers, MA "/>
    <x v="7"/>
    <d v="2006-10-03T00:00:00"/>
    <x v="1"/>
    <s v="Restricted"/>
    <x v="0"/>
    <x v="0"/>
    <x v="0"/>
    <x v="0"/>
    <n v="30"/>
  </r>
  <r>
    <s v="Osram, Sylvania, Danvers, MA "/>
    <x v="7"/>
    <d v="2006-10-03T00:00:00"/>
    <x v="1"/>
    <s v="Restricted"/>
    <x v="0"/>
    <x v="0"/>
    <x v="0"/>
    <x v="1"/>
    <n v="21"/>
  </r>
  <r>
    <s v="Osram, Sylvania, Danvers, MA "/>
    <x v="7"/>
    <d v="2006-10-03T00:00:00"/>
    <x v="1"/>
    <s v="Restricted"/>
    <x v="0"/>
    <x v="0"/>
    <x v="0"/>
    <x v="2"/>
    <n v="29"/>
  </r>
  <r>
    <s v="Osram, Sylvania, Danvers, MA "/>
    <x v="7"/>
    <d v="2006-10-03T00:00:00"/>
    <x v="1"/>
    <s v="Restricted"/>
    <x v="2"/>
    <x v="0"/>
    <x v="2"/>
    <x v="1"/>
    <n v="36"/>
  </r>
  <r>
    <s v="Osram, Sylvania, Danvers, MA "/>
    <x v="7"/>
    <d v="2006-10-03T00:00:00"/>
    <x v="1"/>
    <s v="Restricted"/>
    <x v="2"/>
    <x v="0"/>
    <x v="2"/>
    <x v="2"/>
    <n v="45"/>
  </r>
  <r>
    <s v="Osram, Sylvania, Danvers, MA "/>
    <x v="8"/>
    <d v="2007-05-10T00:00:00"/>
    <x v="0"/>
    <s v="Restricted"/>
    <x v="1"/>
    <x v="0"/>
    <x v="1"/>
    <x v="0"/>
    <n v="7"/>
  </r>
  <r>
    <s v="Osram, Sylvania, Danvers, MA "/>
    <x v="8"/>
    <d v="2007-05-10T00:00:00"/>
    <x v="0"/>
    <s v="Restricted"/>
    <x v="1"/>
    <x v="0"/>
    <x v="1"/>
    <x v="1"/>
    <n v="18"/>
  </r>
  <r>
    <s v="Osram, Sylvania, Danvers, MA "/>
    <x v="8"/>
    <d v="2007-05-10T00:00:00"/>
    <x v="0"/>
    <s v="Restricted"/>
    <x v="1"/>
    <x v="0"/>
    <x v="1"/>
    <x v="2"/>
    <n v="20"/>
  </r>
  <r>
    <s v="Osram, Sylvania, Danvers, MA "/>
    <x v="8"/>
    <d v="2007-11-05T00:00:00"/>
    <x v="1"/>
    <s v="Restricted"/>
    <x v="1"/>
    <x v="0"/>
    <x v="1"/>
    <x v="0"/>
    <n v="19"/>
  </r>
  <r>
    <s v="Osram, Sylvania, Danvers, MA "/>
    <x v="8"/>
    <d v="2007-11-05T00:00:00"/>
    <x v="1"/>
    <s v="Restricted"/>
    <x v="1"/>
    <x v="0"/>
    <x v="1"/>
    <x v="1"/>
    <n v="19"/>
  </r>
  <r>
    <s v="Osram, Sylvania, Danvers, MA "/>
    <x v="8"/>
    <d v="2007-11-05T00:00:00"/>
    <x v="1"/>
    <s v="Restricted"/>
    <x v="1"/>
    <x v="0"/>
    <x v="1"/>
    <x v="2"/>
    <n v="25"/>
  </r>
  <r>
    <s v="Osram, Sylvania, Danvers, MA "/>
    <x v="8"/>
    <d v="2007-11-05T00:00:00"/>
    <x v="1"/>
    <s v="Restricted"/>
    <x v="0"/>
    <x v="0"/>
    <x v="0"/>
    <x v="0"/>
    <n v="32"/>
  </r>
  <r>
    <s v="Osram, Sylvania, Danvers, MA "/>
    <x v="8"/>
    <d v="2007-11-05T00:00:00"/>
    <x v="1"/>
    <s v="Restricted"/>
    <x v="0"/>
    <x v="0"/>
    <x v="0"/>
    <x v="1"/>
    <n v="34"/>
  </r>
  <r>
    <s v="Osram, Sylvania, Danvers, MA "/>
    <x v="8"/>
    <d v="2007-11-05T00:00:00"/>
    <x v="1"/>
    <s v="Restricted"/>
    <x v="0"/>
    <x v="0"/>
    <x v="0"/>
    <x v="2"/>
    <n v="33"/>
  </r>
  <r>
    <s v="Osram, Sylvania, Danvers, MA "/>
    <x v="8"/>
    <d v="2007-11-05T00:00:00"/>
    <x v="1"/>
    <s v="Restricted"/>
    <x v="2"/>
    <x v="0"/>
    <x v="2"/>
    <x v="1"/>
    <n v="35"/>
  </r>
  <r>
    <s v="Osram, Sylvania, Danvers, MA "/>
    <x v="8"/>
    <d v="2007-11-05T00:00:00"/>
    <x v="1"/>
    <s v="Restricted"/>
    <x v="2"/>
    <x v="0"/>
    <x v="2"/>
    <x v="2"/>
    <n v="34"/>
  </r>
  <r>
    <s v="Osram, Sylvania, Danvers, MA "/>
    <x v="9"/>
    <d v="2008-10-10T00:00:00"/>
    <x v="1"/>
    <s v="Restricted"/>
    <x v="1"/>
    <x v="0"/>
    <x v="1"/>
    <x v="0"/>
    <n v="9"/>
  </r>
  <r>
    <s v="Osram, Sylvania, Danvers, MA "/>
    <x v="9"/>
    <d v="2008-10-10T00:00:00"/>
    <x v="1"/>
    <s v="Restricted"/>
    <x v="1"/>
    <x v="0"/>
    <x v="1"/>
    <x v="1"/>
    <n v="22"/>
  </r>
  <r>
    <s v="Osram, Sylvania, Danvers, MA "/>
    <x v="9"/>
    <d v="2008-10-10T00:00:00"/>
    <x v="1"/>
    <s v="Restricted"/>
    <x v="1"/>
    <x v="0"/>
    <x v="1"/>
    <x v="2"/>
    <n v="25"/>
  </r>
  <r>
    <s v="Osram, Sylvania, Danvers, MA "/>
    <x v="9"/>
    <d v="2008-10-10T00:00:00"/>
    <x v="1"/>
    <s v="Restricted"/>
    <x v="0"/>
    <x v="0"/>
    <x v="0"/>
    <x v="0"/>
    <n v="35"/>
  </r>
  <r>
    <s v="Osram, Sylvania, Danvers, MA "/>
    <x v="9"/>
    <d v="2008-10-10T00:00:00"/>
    <x v="1"/>
    <s v="Restricted"/>
    <x v="0"/>
    <x v="0"/>
    <x v="0"/>
    <x v="1"/>
    <n v="28"/>
  </r>
  <r>
    <s v="Osram, Sylvania, Danvers, MA "/>
    <x v="9"/>
    <d v="2008-10-10T00:00:00"/>
    <x v="1"/>
    <s v="Restricted"/>
    <x v="0"/>
    <x v="0"/>
    <x v="0"/>
    <x v="2"/>
    <n v="30"/>
  </r>
  <r>
    <s v="Osram, Sylvania, Danvers, MA "/>
    <x v="9"/>
    <d v="2008-10-10T00:00:00"/>
    <x v="1"/>
    <s v="Restricted"/>
    <x v="2"/>
    <x v="0"/>
    <x v="2"/>
    <x v="1"/>
    <n v="30"/>
  </r>
  <r>
    <s v="Osram, Sylvania, Danvers, MA "/>
    <x v="9"/>
    <d v="2008-10-10T00:00:00"/>
    <x v="1"/>
    <s v="Restricted"/>
    <x v="2"/>
    <x v="0"/>
    <x v="2"/>
    <x v="2"/>
    <n v="35"/>
  </r>
  <r>
    <s v="Osram, Sylvania, Danvers, MA "/>
    <x v="10"/>
    <d v="2009-11-05T00:00:00"/>
    <x v="1"/>
    <s v="Restricted"/>
    <x v="1"/>
    <x v="0"/>
    <x v="1"/>
    <x v="0"/>
    <n v="15"/>
  </r>
  <r>
    <s v="Osram, Sylvania, Danvers, MA "/>
    <x v="10"/>
    <d v="2009-11-05T00:00:00"/>
    <x v="1"/>
    <s v="Restricted"/>
    <x v="1"/>
    <x v="0"/>
    <x v="1"/>
    <x v="1"/>
    <n v="22"/>
  </r>
  <r>
    <s v="Osram, Sylvania, Danvers, MA "/>
    <x v="10"/>
    <d v="2009-11-05T00:00:00"/>
    <x v="1"/>
    <s v="Restricted"/>
    <x v="1"/>
    <x v="0"/>
    <x v="1"/>
    <x v="2"/>
    <n v="23"/>
  </r>
  <r>
    <s v="Osram, Sylvania, Danvers, MA "/>
    <x v="10"/>
    <d v="2009-11-05T00:00:00"/>
    <x v="1"/>
    <s v="Restricted"/>
    <x v="0"/>
    <x v="0"/>
    <x v="0"/>
    <x v="0"/>
    <n v="31"/>
  </r>
  <r>
    <s v="Osram, Sylvania, Danvers, MA "/>
    <x v="10"/>
    <d v="2009-11-05T00:00:00"/>
    <x v="1"/>
    <s v="Restricted"/>
    <x v="0"/>
    <x v="0"/>
    <x v="0"/>
    <x v="1"/>
    <n v="31"/>
  </r>
  <r>
    <s v="Osram, Sylvania, Danvers, MA "/>
    <x v="10"/>
    <d v="2009-11-05T00:00:00"/>
    <x v="1"/>
    <s v="Restricted"/>
    <x v="0"/>
    <x v="0"/>
    <x v="0"/>
    <x v="2"/>
    <n v="33.5"/>
  </r>
  <r>
    <s v="Osram, Sylvania, Danvers, MA "/>
    <x v="10"/>
    <d v="2009-11-05T00:00:00"/>
    <x v="1"/>
    <s v="Restricted"/>
    <x v="2"/>
    <x v="0"/>
    <x v="2"/>
    <x v="1"/>
    <n v="35"/>
  </r>
  <r>
    <s v="Osram, Sylvania, Danvers, MA "/>
    <x v="10"/>
    <d v="2009-11-05T00:00:00"/>
    <x v="1"/>
    <s v="Restricted"/>
    <x v="2"/>
    <x v="0"/>
    <x v="2"/>
    <x v="2"/>
    <n v="38"/>
  </r>
  <r>
    <s v="Osram, Sylvania, Danvers, MA "/>
    <x v="10"/>
    <d v="2009-11-05T00:00:00"/>
    <x v="1"/>
    <s v="Restricted"/>
    <x v="2"/>
    <x v="0"/>
    <x v="2"/>
    <x v="3"/>
    <n v="35"/>
  </r>
  <r>
    <s v="Osram, Sylvania, Danvers, MA "/>
    <x v="0"/>
    <d v="1998-05-18T00:00:00"/>
    <x v="0"/>
    <s v="Restricted"/>
    <x v="0"/>
    <x v="1"/>
    <x v="3"/>
    <x v="0"/>
    <n v="22"/>
  </r>
  <r>
    <s v="Osram, Sylvania, Danvers, MA "/>
    <x v="0"/>
    <d v="1998-05-18T00:00:00"/>
    <x v="0"/>
    <s v="Restricted"/>
    <x v="0"/>
    <x v="1"/>
    <x v="3"/>
    <x v="2"/>
    <n v="36"/>
  </r>
  <r>
    <s v="Osram, Sylvania, Danvers, MA "/>
    <x v="0"/>
    <d v="1998-05-22T00:00:00"/>
    <x v="0"/>
    <s v="Restricted"/>
    <x v="0"/>
    <x v="1"/>
    <x v="4"/>
    <x v="0"/>
    <n v="30"/>
  </r>
  <r>
    <s v="Osram, Sylvania, Danvers, MA "/>
    <x v="0"/>
    <d v="1998-05-22T00:00:00"/>
    <x v="0"/>
    <s v="Restricted"/>
    <x v="0"/>
    <x v="1"/>
    <x v="4"/>
    <x v="1"/>
    <n v="40"/>
  </r>
  <r>
    <s v="Osram, Sylvania, Danvers, MA "/>
    <x v="0"/>
    <d v="1998-05-22T00:00:00"/>
    <x v="0"/>
    <s v="Restricted"/>
    <x v="0"/>
    <x v="1"/>
    <x v="4"/>
    <x v="2"/>
    <n v="30"/>
  </r>
  <r>
    <s v="Osram, Sylvania, Danvers, MA "/>
    <x v="0"/>
    <d v="1998-06-24T00:00:00"/>
    <x v="0"/>
    <s v="Restricted"/>
    <x v="0"/>
    <x v="1"/>
    <x v="4"/>
    <x v="0"/>
    <n v="23"/>
  </r>
  <r>
    <s v="Osram, Sylvania, Danvers, MA "/>
    <x v="0"/>
    <d v="1998-06-24T00:00:00"/>
    <x v="0"/>
    <s v="Restricted"/>
    <x v="0"/>
    <x v="1"/>
    <x v="4"/>
    <x v="1"/>
    <n v="36"/>
  </r>
  <r>
    <s v="Osram, Sylvania, Danvers, MA "/>
    <x v="0"/>
    <d v="1998-06-24T00:00:00"/>
    <x v="0"/>
    <s v="Restricted"/>
    <x v="0"/>
    <x v="1"/>
    <x v="4"/>
    <x v="2"/>
    <n v="30"/>
  </r>
  <r>
    <s v="Osram, Sylvania, Danvers, MA "/>
    <x v="0"/>
    <d v="1998-12-07T00:00:00"/>
    <x v="1"/>
    <s v="Restricted"/>
    <x v="0"/>
    <x v="1"/>
    <x v="4"/>
    <x v="0"/>
    <n v="34"/>
  </r>
  <r>
    <s v="Osram, Sylvania, Danvers, MA "/>
    <x v="0"/>
    <d v="1998-12-07T00:00:00"/>
    <x v="1"/>
    <s v="Restricted"/>
    <x v="0"/>
    <x v="1"/>
    <x v="4"/>
    <x v="1"/>
    <n v="41"/>
  </r>
  <r>
    <s v="Osram, Sylvania, Danvers, MA "/>
    <x v="0"/>
    <d v="1998-12-07T00:00:00"/>
    <x v="1"/>
    <s v="Restricted"/>
    <x v="0"/>
    <x v="1"/>
    <x v="4"/>
    <x v="2"/>
    <n v="36"/>
  </r>
  <r>
    <s v="Osram, Sylvania, Danvers, MA "/>
    <x v="1"/>
    <d v="1999-08-25T00:00:00"/>
    <x v="1"/>
    <s v="Restricted"/>
    <x v="0"/>
    <x v="1"/>
    <x v="4"/>
    <x v="0"/>
    <n v="42"/>
  </r>
  <r>
    <s v="Osram, Sylvania, Danvers, MA "/>
    <x v="1"/>
    <d v="1999-08-25T00:00:00"/>
    <x v="1"/>
    <s v="Restricted"/>
    <x v="0"/>
    <x v="1"/>
    <x v="4"/>
    <x v="1"/>
    <n v="40"/>
  </r>
  <r>
    <s v="Osram, Sylvania, Danvers, MA "/>
    <x v="1"/>
    <d v="1999-08-25T00:00:00"/>
    <x v="1"/>
    <s v="Restricted"/>
    <x v="0"/>
    <x v="1"/>
    <x v="4"/>
    <x v="2"/>
    <n v="40"/>
  </r>
  <r>
    <s v="Osram, Sylvania, Danvers, MA "/>
    <x v="2"/>
    <d v="2000-08-31T00:00:00"/>
    <x v="1"/>
    <s v="Restricted"/>
    <x v="0"/>
    <x v="1"/>
    <x v="4"/>
    <x v="0"/>
    <n v="33"/>
  </r>
  <r>
    <s v="Osram, Sylvania, Danvers, MA "/>
    <x v="2"/>
    <d v="2000-08-31T00:00:00"/>
    <x v="1"/>
    <s v="Restricted"/>
    <x v="0"/>
    <x v="1"/>
    <x v="4"/>
    <x v="1"/>
    <n v="43"/>
  </r>
  <r>
    <s v="Osram, Sylvania, Danvers, MA "/>
    <x v="2"/>
    <d v="2000-08-31T00:00:00"/>
    <x v="1"/>
    <s v="Restricted"/>
    <x v="0"/>
    <x v="1"/>
    <x v="4"/>
    <x v="2"/>
    <n v="38"/>
  </r>
  <r>
    <s v="Osram, Sylvania, Danvers, MA "/>
    <x v="3"/>
    <d v="2001-11-08T00:00:00"/>
    <x v="1"/>
    <s v="Restricted"/>
    <x v="0"/>
    <x v="1"/>
    <x v="4"/>
    <x v="0"/>
    <n v="36"/>
  </r>
  <r>
    <s v="Osram, Sylvania, Danvers, MA "/>
    <x v="3"/>
    <d v="2001-11-08T00:00:00"/>
    <x v="1"/>
    <s v="Restricted"/>
    <x v="0"/>
    <x v="1"/>
    <x v="4"/>
    <x v="1"/>
    <n v="35"/>
  </r>
  <r>
    <s v="Osram, Sylvania, Danvers, MA "/>
    <x v="3"/>
    <d v="2001-11-08T00:00:00"/>
    <x v="1"/>
    <s v="Restricted"/>
    <x v="0"/>
    <x v="1"/>
    <x v="4"/>
    <x v="2"/>
    <n v="31"/>
  </r>
  <r>
    <s v="Osram, Sylvania, Danvers, MA "/>
    <x v="4"/>
    <d v="2002-09-19T00:00:00"/>
    <x v="1"/>
    <s v="Restricted"/>
    <x v="0"/>
    <x v="1"/>
    <x v="4"/>
    <x v="0"/>
    <n v="41"/>
  </r>
  <r>
    <s v="Osram, Sylvania, Danvers, MA "/>
    <x v="4"/>
    <d v="2002-09-19T00:00:00"/>
    <x v="1"/>
    <s v="Restricted"/>
    <x v="0"/>
    <x v="1"/>
    <x v="4"/>
    <x v="1"/>
    <n v="40"/>
  </r>
  <r>
    <s v="Osram, Sylvania, Danvers, MA "/>
    <x v="4"/>
    <d v="2002-09-19T00:00:00"/>
    <x v="1"/>
    <s v="Restricted"/>
    <x v="0"/>
    <x v="1"/>
    <x v="4"/>
    <x v="2"/>
    <n v="34"/>
  </r>
  <r>
    <s v="Osram, Sylvania, Danvers, MA "/>
    <x v="4"/>
    <d v="2002-09-19T00:00:00"/>
    <x v="1"/>
    <s v="Restricted"/>
    <x v="1"/>
    <x v="1"/>
    <x v="5"/>
    <x v="0"/>
    <n v="25"/>
  </r>
  <r>
    <s v="Osram, Sylvania, Danvers, MA "/>
    <x v="4"/>
    <d v="2002-09-19T00:00:00"/>
    <x v="1"/>
    <s v="Restricted"/>
    <x v="1"/>
    <x v="1"/>
    <x v="5"/>
    <x v="1"/>
    <n v="23"/>
  </r>
  <r>
    <s v="Osram, Sylvania, Danvers, MA "/>
    <x v="4"/>
    <d v="2002-09-19T00:00:00"/>
    <x v="1"/>
    <s v="Restricted"/>
    <x v="1"/>
    <x v="1"/>
    <x v="5"/>
    <x v="2"/>
    <n v="25"/>
  </r>
  <r>
    <s v="Osram, Sylvania, Danvers, MA "/>
    <x v="4"/>
    <d v="2002-10-17T00:00:00"/>
    <x v="1"/>
    <s v="Restricted"/>
    <x v="1"/>
    <x v="1"/>
    <x v="5"/>
    <x v="0"/>
    <n v="25"/>
  </r>
  <r>
    <s v="Osram, Sylvania, Danvers, MA "/>
    <x v="4"/>
    <d v="2002-10-17T00:00:00"/>
    <x v="1"/>
    <s v="Restricted"/>
    <x v="1"/>
    <x v="1"/>
    <x v="5"/>
    <x v="1"/>
    <n v="23"/>
  </r>
  <r>
    <s v="Osram, Sylvania, Danvers, MA "/>
    <x v="4"/>
    <d v="2002-10-17T00:00:00"/>
    <x v="1"/>
    <s v="Restricted"/>
    <x v="1"/>
    <x v="1"/>
    <x v="5"/>
    <x v="2"/>
    <n v="25"/>
  </r>
  <r>
    <s v="Osram, Sylvania, Danvers, MA "/>
    <x v="4"/>
    <d v="2002-10-17T00:00:00"/>
    <x v="1"/>
    <s v="Restricted"/>
    <x v="0"/>
    <x v="1"/>
    <x v="4"/>
    <x v="0"/>
    <n v="32"/>
  </r>
  <r>
    <s v="Osram, Sylvania, Danvers, MA "/>
    <x v="4"/>
    <d v="2002-10-17T00:00:00"/>
    <x v="1"/>
    <s v="Restricted"/>
    <x v="0"/>
    <x v="1"/>
    <x v="4"/>
    <x v="1"/>
    <n v="40"/>
  </r>
  <r>
    <s v="Osram, Sylvania, Danvers, MA "/>
    <x v="4"/>
    <d v="2002-10-17T00:00:00"/>
    <x v="1"/>
    <s v="Restricted"/>
    <x v="0"/>
    <x v="1"/>
    <x v="4"/>
    <x v="2"/>
    <n v="42"/>
  </r>
  <r>
    <s v="Osram, Sylvania, Danvers, MA "/>
    <x v="4"/>
    <d v="2002-10-17T00:00:00"/>
    <x v="1"/>
    <s v="Restricted"/>
    <x v="2"/>
    <x v="1"/>
    <x v="6"/>
    <x v="0"/>
    <n v="18"/>
  </r>
  <r>
    <s v="Osram, Sylvania, Danvers, MA "/>
    <x v="4"/>
    <d v="2002-10-17T00:00:00"/>
    <x v="1"/>
    <s v="Restricted"/>
    <x v="2"/>
    <x v="1"/>
    <x v="6"/>
    <x v="1"/>
    <n v="27"/>
  </r>
  <r>
    <s v="Osram, Sylvania, Danvers, MA "/>
    <x v="4"/>
    <d v="2002-10-17T00:00:00"/>
    <x v="1"/>
    <s v="Restricted"/>
    <x v="2"/>
    <x v="1"/>
    <x v="6"/>
    <x v="2"/>
    <n v="32"/>
  </r>
  <r>
    <s v="Osram, Sylvania, Danvers, MA "/>
    <x v="11"/>
    <d v="2003-09-12T00:00:00"/>
    <x v="1"/>
    <s v="Restricted"/>
    <x v="3"/>
    <x v="1"/>
    <x v="4"/>
    <x v="0"/>
    <n v="30"/>
  </r>
  <r>
    <s v="Osram, Sylvania, Danvers, MA "/>
    <x v="11"/>
    <d v="2003-09-12T00:00:00"/>
    <x v="1"/>
    <s v="Restricted"/>
    <x v="3"/>
    <x v="1"/>
    <x v="4"/>
    <x v="1"/>
    <n v="43"/>
  </r>
  <r>
    <s v="Osram, Sylvania, Danvers, MA "/>
    <x v="11"/>
    <d v="2003-09-12T00:00:00"/>
    <x v="1"/>
    <s v="Restricted"/>
    <x v="3"/>
    <x v="1"/>
    <x v="4"/>
    <x v="2"/>
    <n v="35"/>
  </r>
  <r>
    <s v="Osram, Sylvania, Danvers, MA "/>
    <x v="5"/>
    <d v="2004-09-21T00:00:00"/>
    <x v="1"/>
    <s v="Restricted"/>
    <x v="1"/>
    <x v="1"/>
    <x v="5"/>
    <x v="0"/>
    <n v="13"/>
  </r>
  <r>
    <s v="Osram, Sylvania, Danvers, MA "/>
    <x v="5"/>
    <d v="2004-09-21T00:00:00"/>
    <x v="1"/>
    <s v="Restricted"/>
    <x v="1"/>
    <x v="1"/>
    <x v="5"/>
    <x v="1"/>
    <n v="20"/>
  </r>
  <r>
    <s v="Osram, Sylvania, Danvers, MA "/>
    <x v="5"/>
    <d v="2004-09-21T00:00:00"/>
    <x v="1"/>
    <s v="Restricted"/>
    <x v="1"/>
    <x v="1"/>
    <x v="5"/>
    <x v="2"/>
    <n v="15"/>
  </r>
  <r>
    <s v="Osram, Sylvania, Danvers, MA "/>
    <x v="5"/>
    <d v="2004-09-21T00:00:00"/>
    <x v="1"/>
    <s v="Restricted"/>
    <x v="0"/>
    <x v="1"/>
    <x v="4"/>
    <x v="0"/>
    <n v="27"/>
  </r>
  <r>
    <s v="Osram, Sylvania, Danvers, MA "/>
    <x v="5"/>
    <d v="2004-09-21T00:00:00"/>
    <x v="1"/>
    <s v="Restricted"/>
    <x v="0"/>
    <x v="1"/>
    <x v="4"/>
    <x v="1"/>
    <n v="38"/>
  </r>
  <r>
    <s v="Osram, Sylvania, Danvers, MA "/>
    <x v="5"/>
    <d v="2004-09-21T00:00:00"/>
    <x v="1"/>
    <s v="Restricted"/>
    <x v="0"/>
    <x v="1"/>
    <x v="4"/>
    <x v="2"/>
    <n v="28"/>
  </r>
  <r>
    <s v="Osram, Sylvania, Danvers, MA "/>
    <x v="5"/>
    <d v="2004-09-21T00:00:00"/>
    <x v="1"/>
    <s v="Restricted"/>
    <x v="2"/>
    <x v="1"/>
    <x v="6"/>
    <x v="0"/>
    <n v="18"/>
  </r>
  <r>
    <s v="Osram, Sylvania, Danvers, MA "/>
    <x v="5"/>
    <d v="2004-09-21T00:00:00"/>
    <x v="1"/>
    <s v="Restricted"/>
    <x v="2"/>
    <x v="1"/>
    <x v="6"/>
    <x v="1"/>
    <n v="25"/>
  </r>
  <r>
    <s v="Osram, Sylvania, Danvers, MA "/>
    <x v="5"/>
    <d v="2004-09-21T00:00:00"/>
    <x v="1"/>
    <s v="Restricted"/>
    <x v="2"/>
    <x v="1"/>
    <x v="6"/>
    <x v="2"/>
    <n v="26"/>
  </r>
  <r>
    <s v="Osram, Sylvania, Danvers, MA "/>
    <x v="6"/>
    <d v="2005-09-26T00:00:00"/>
    <x v="1"/>
    <s v="Restricted"/>
    <x v="1"/>
    <x v="1"/>
    <x v="5"/>
    <x v="0"/>
    <n v="15"/>
  </r>
  <r>
    <s v="Osram, Sylvania, Danvers, MA "/>
    <x v="6"/>
    <d v="2005-09-26T00:00:00"/>
    <x v="1"/>
    <s v="Restricted"/>
    <x v="1"/>
    <x v="1"/>
    <x v="5"/>
    <x v="1"/>
    <n v="19"/>
  </r>
  <r>
    <s v="Osram, Sylvania, Danvers, MA "/>
    <x v="6"/>
    <d v="2005-09-26T00:00:00"/>
    <x v="1"/>
    <s v="Restricted"/>
    <x v="1"/>
    <x v="1"/>
    <x v="5"/>
    <x v="2"/>
    <n v="21"/>
  </r>
  <r>
    <s v="Osram, Sylvania, Danvers, MA "/>
    <x v="6"/>
    <d v="2005-09-26T00:00:00"/>
    <x v="1"/>
    <s v="Restricted"/>
    <x v="0"/>
    <x v="1"/>
    <x v="4"/>
    <x v="0"/>
    <n v="35"/>
  </r>
  <r>
    <s v="Osram, Sylvania, Danvers, MA "/>
    <x v="6"/>
    <d v="2005-09-26T00:00:00"/>
    <x v="1"/>
    <s v="Restricted"/>
    <x v="0"/>
    <x v="1"/>
    <x v="4"/>
    <x v="1"/>
    <n v="40"/>
  </r>
  <r>
    <s v="Osram, Sylvania, Danvers, MA "/>
    <x v="6"/>
    <d v="2005-09-26T00:00:00"/>
    <x v="1"/>
    <s v="Restricted"/>
    <x v="0"/>
    <x v="1"/>
    <x v="4"/>
    <x v="2"/>
    <n v="35"/>
  </r>
  <r>
    <s v="Osram, Sylvania, Danvers, MA "/>
    <x v="6"/>
    <d v="2005-09-26T00:00:00"/>
    <x v="1"/>
    <s v="Restricted"/>
    <x v="2"/>
    <x v="1"/>
    <x v="6"/>
    <x v="0"/>
    <n v="35"/>
  </r>
  <r>
    <s v="Osram, Sylvania, Danvers, MA "/>
    <x v="6"/>
    <d v="2005-09-26T00:00:00"/>
    <x v="1"/>
    <s v="Restricted"/>
    <x v="2"/>
    <x v="1"/>
    <x v="6"/>
    <x v="1"/>
    <n v="30"/>
  </r>
  <r>
    <s v="Osram, Sylvania, Danvers, MA "/>
    <x v="6"/>
    <d v="2005-09-26T00:00:00"/>
    <x v="1"/>
    <s v="Restricted"/>
    <x v="2"/>
    <x v="1"/>
    <x v="6"/>
    <x v="2"/>
    <n v="30"/>
  </r>
  <r>
    <s v="Osram, Sylvania, Danvers, MA "/>
    <x v="7"/>
    <d v="2006-10-03T00:00:00"/>
    <x v="1"/>
    <s v="Restricted"/>
    <x v="1"/>
    <x v="1"/>
    <x v="5"/>
    <x v="0"/>
    <n v="5"/>
  </r>
  <r>
    <s v="Osram, Sylvania, Danvers, MA "/>
    <x v="7"/>
    <d v="2006-10-03T00:00:00"/>
    <x v="1"/>
    <s v="Restricted"/>
    <x v="1"/>
    <x v="1"/>
    <x v="5"/>
    <x v="1"/>
    <n v="15"/>
  </r>
  <r>
    <s v="Osram, Sylvania, Danvers, MA "/>
    <x v="7"/>
    <d v="2006-10-03T00:00:00"/>
    <x v="1"/>
    <s v="Restricted"/>
    <x v="1"/>
    <x v="1"/>
    <x v="5"/>
    <x v="2"/>
    <n v="19"/>
  </r>
  <r>
    <s v="Osram, Sylvania, Danvers, MA "/>
    <x v="7"/>
    <d v="2006-10-03T00:00:00"/>
    <x v="1"/>
    <s v="Restricted"/>
    <x v="0"/>
    <x v="1"/>
    <x v="4"/>
    <x v="0"/>
    <n v="29"/>
  </r>
  <r>
    <s v="Osram, Sylvania, Danvers, MA "/>
    <x v="7"/>
    <d v="2006-10-03T00:00:00"/>
    <x v="1"/>
    <s v="Restricted"/>
    <x v="0"/>
    <x v="1"/>
    <x v="4"/>
    <x v="1"/>
    <n v="30"/>
  </r>
  <r>
    <s v="Osram, Sylvania, Danvers, MA "/>
    <x v="7"/>
    <d v="2006-10-03T00:00:00"/>
    <x v="1"/>
    <s v="Restricted"/>
    <x v="0"/>
    <x v="1"/>
    <x v="4"/>
    <x v="2"/>
    <n v="34"/>
  </r>
  <r>
    <s v="Osram, Sylvania, Danvers, MA "/>
    <x v="7"/>
    <d v="2006-10-03T00:00:00"/>
    <x v="1"/>
    <s v="Restricted"/>
    <x v="2"/>
    <x v="1"/>
    <x v="6"/>
    <x v="0"/>
    <n v="21"/>
  </r>
  <r>
    <s v="Osram, Sylvania, Danvers, MA "/>
    <x v="7"/>
    <d v="2006-10-03T00:00:00"/>
    <x v="1"/>
    <s v="Restricted"/>
    <x v="2"/>
    <x v="1"/>
    <x v="6"/>
    <x v="1"/>
    <n v="30"/>
  </r>
  <r>
    <s v="Osram, Sylvania, Danvers, MA "/>
    <x v="7"/>
    <d v="2006-10-03T00:00:00"/>
    <x v="1"/>
    <s v="Restricted"/>
    <x v="2"/>
    <x v="1"/>
    <x v="6"/>
    <x v="2"/>
    <n v="30"/>
  </r>
  <r>
    <s v="Osram, Sylvania, Danvers, MA "/>
    <x v="8"/>
    <d v="2007-05-10T00:00:00"/>
    <x v="0"/>
    <s v="Restricted"/>
    <x v="1"/>
    <x v="1"/>
    <x v="5"/>
    <x v="0"/>
    <n v="6"/>
  </r>
  <r>
    <s v="Osram, Sylvania, Danvers, MA "/>
    <x v="8"/>
    <d v="2007-05-10T00:00:00"/>
    <x v="0"/>
    <s v="Restricted"/>
    <x v="1"/>
    <x v="1"/>
    <x v="5"/>
    <x v="1"/>
    <n v="15"/>
  </r>
  <r>
    <s v="Osram, Sylvania, Danvers, MA "/>
    <x v="8"/>
    <d v="2007-05-10T00:00:00"/>
    <x v="0"/>
    <s v="Restricted"/>
    <x v="1"/>
    <x v="1"/>
    <x v="5"/>
    <x v="2"/>
    <n v="20"/>
  </r>
  <r>
    <s v="Osram, Sylvania, Danvers, MA "/>
    <x v="8"/>
    <d v="2007-11-05T00:00:00"/>
    <x v="1"/>
    <s v="Restricted"/>
    <x v="1"/>
    <x v="1"/>
    <x v="5"/>
    <x v="0"/>
    <n v="11"/>
  </r>
  <r>
    <s v="Osram, Sylvania, Danvers, MA "/>
    <x v="8"/>
    <d v="2007-11-05T00:00:00"/>
    <x v="1"/>
    <s v="Restricted"/>
    <x v="1"/>
    <x v="1"/>
    <x v="5"/>
    <x v="1"/>
    <n v="19"/>
  </r>
  <r>
    <s v="Osram, Sylvania, Danvers, MA "/>
    <x v="8"/>
    <d v="2007-11-05T00:00:00"/>
    <x v="1"/>
    <s v="Restricted"/>
    <x v="1"/>
    <x v="1"/>
    <x v="5"/>
    <x v="2"/>
    <n v="16"/>
  </r>
  <r>
    <s v="Osram, Sylvania, Danvers, MA "/>
    <x v="8"/>
    <d v="2007-11-05T00:00:00"/>
    <x v="1"/>
    <s v="Restricted"/>
    <x v="0"/>
    <x v="1"/>
    <x v="4"/>
    <x v="0"/>
    <n v="32"/>
  </r>
  <r>
    <s v="Osram, Sylvania, Danvers, MA "/>
    <x v="8"/>
    <d v="2007-11-05T00:00:00"/>
    <x v="1"/>
    <s v="Restricted"/>
    <x v="0"/>
    <x v="1"/>
    <x v="4"/>
    <x v="1"/>
    <n v="39"/>
  </r>
  <r>
    <s v="Osram, Sylvania, Danvers, MA "/>
    <x v="8"/>
    <d v="2007-11-05T00:00:00"/>
    <x v="1"/>
    <s v="Restricted"/>
    <x v="0"/>
    <x v="1"/>
    <x v="4"/>
    <x v="2"/>
    <n v="35"/>
  </r>
  <r>
    <s v="Osram, Sylvania, Danvers, MA "/>
    <x v="8"/>
    <d v="2007-11-05T00:00:00"/>
    <x v="1"/>
    <s v="Restricted"/>
    <x v="2"/>
    <x v="1"/>
    <x v="6"/>
    <x v="0"/>
    <n v="17"/>
  </r>
  <r>
    <s v="Osram, Sylvania, Danvers, MA "/>
    <x v="8"/>
    <d v="2007-11-05T00:00:00"/>
    <x v="1"/>
    <s v="Restricted"/>
    <x v="2"/>
    <x v="1"/>
    <x v="6"/>
    <x v="1"/>
    <n v="28"/>
  </r>
  <r>
    <s v="Osram, Sylvania, Danvers, MA "/>
    <x v="8"/>
    <d v="2007-11-05T00:00:00"/>
    <x v="1"/>
    <s v="Restricted"/>
    <x v="2"/>
    <x v="1"/>
    <x v="6"/>
    <x v="2"/>
    <n v="32"/>
  </r>
  <r>
    <s v="Osram, Sylvania, Danvers, MA "/>
    <x v="9"/>
    <d v="2008-10-10T00:00:00"/>
    <x v="1"/>
    <s v="Restricted"/>
    <x v="1"/>
    <x v="1"/>
    <x v="5"/>
    <x v="0"/>
    <n v="12"/>
  </r>
  <r>
    <s v="Osram, Sylvania, Danvers, MA "/>
    <x v="9"/>
    <d v="2008-10-10T00:00:00"/>
    <x v="1"/>
    <s v="Restricted"/>
    <x v="1"/>
    <x v="1"/>
    <x v="5"/>
    <x v="1"/>
    <n v="21"/>
  </r>
  <r>
    <s v="Osram, Sylvania, Danvers, MA "/>
    <x v="9"/>
    <d v="2008-10-10T00:00:00"/>
    <x v="1"/>
    <s v="Restricted"/>
    <x v="1"/>
    <x v="1"/>
    <x v="5"/>
    <x v="2"/>
    <n v="23"/>
  </r>
  <r>
    <s v="Osram, Sylvania, Danvers, MA "/>
    <x v="9"/>
    <d v="2008-10-10T00:00:00"/>
    <x v="1"/>
    <s v="Restricted"/>
    <x v="0"/>
    <x v="1"/>
    <x v="4"/>
    <x v="0"/>
    <n v="30"/>
  </r>
  <r>
    <s v="Osram, Sylvania, Danvers, MA "/>
    <x v="9"/>
    <d v="2008-10-10T00:00:00"/>
    <x v="1"/>
    <s v="Restricted"/>
    <x v="0"/>
    <x v="1"/>
    <x v="4"/>
    <x v="1"/>
    <n v="38"/>
  </r>
  <r>
    <s v="Osram, Sylvania, Danvers, MA "/>
    <x v="9"/>
    <d v="2008-10-10T00:00:00"/>
    <x v="1"/>
    <s v="Restricted"/>
    <x v="0"/>
    <x v="1"/>
    <x v="4"/>
    <x v="2"/>
    <n v="45"/>
  </r>
  <r>
    <s v="Osram, Sylvania, Danvers, MA "/>
    <x v="9"/>
    <d v="2008-10-10T00:00:00"/>
    <x v="1"/>
    <s v="Restricted"/>
    <x v="2"/>
    <x v="1"/>
    <x v="6"/>
    <x v="0"/>
    <n v="20"/>
  </r>
  <r>
    <s v="Osram, Sylvania, Danvers, MA "/>
    <x v="9"/>
    <d v="2008-10-10T00:00:00"/>
    <x v="1"/>
    <s v="Restricted"/>
    <x v="2"/>
    <x v="1"/>
    <x v="6"/>
    <x v="1"/>
    <n v="30"/>
  </r>
  <r>
    <s v="Osram, Sylvania, Danvers, MA "/>
    <x v="9"/>
    <d v="2008-10-10T00:00:00"/>
    <x v="1"/>
    <s v="Restricted"/>
    <x v="2"/>
    <x v="1"/>
    <x v="6"/>
    <x v="2"/>
    <n v="35"/>
  </r>
  <r>
    <s v="Osram, Sylvania, Danvers, MA "/>
    <x v="10"/>
    <d v="2009-11-05T00:00:00"/>
    <x v="1"/>
    <s v="Restricted"/>
    <x v="1"/>
    <x v="1"/>
    <x v="5"/>
    <x v="0"/>
    <n v="15"/>
  </r>
  <r>
    <s v="Osram, Sylvania, Danvers, MA "/>
    <x v="10"/>
    <d v="2009-11-05T00:00:00"/>
    <x v="1"/>
    <s v="Restricted"/>
    <x v="1"/>
    <x v="1"/>
    <x v="5"/>
    <x v="1"/>
    <n v="25"/>
  </r>
  <r>
    <s v="Osram, Sylvania, Danvers, MA "/>
    <x v="10"/>
    <d v="2009-11-05T00:00:00"/>
    <x v="1"/>
    <s v="Restricted"/>
    <x v="1"/>
    <x v="1"/>
    <x v="5"/>
    <x v="2"/>
    <n v="22"/>
  </r>
  <r>
    <s v="Osram, Sylvania, Danvers, MA "/>
    <x v="10"/>
    <d v="2009-11-05T00:00:00"/>
    <x v="1"/>
    <s v="Restricted"/>
    <x v="0"/>
    <x v="1"/>
    <x v="4"/>
    <x v="0"/>
    <n v="30"/>
  </r>
  <r>
    <s v="Osram, Sylvania, Danvers, MA "/>
    <x v="10"/>
    <d v="2009-11-05T00:00:00"/>
    <x v="1"/>
    <s v="Restricted"/>
    <x v="0"/>
    <x v="1"/>
    <x v="4"/>
    <x v="1"/>
    <n v="30"/>
  </r>
  <r>
    <s v="Osram, Sylvania, Danvers, MA "/>
    <x v="10"/>
    <d v="2009-11-05T00:00:00"/>
    <x v="1"/>
    <s v="Restricted"/>
    <x v="0"/>
    <x v="1"/>
    <x v="4"/>
    <x v="2"/>
    <n v="30"/>
  </r>
  <r>
    <s v="Osram, Sylvania, Danvers, MA "/>
    <x v="10"/>
    <d v="2009-11-05T00:00:00"/>
    <x v="1"/>
    <s v="Restricted"/>
    <x v="2"/>
    <x v="1"/>
    <x v="6"/>
    <x v="0"/>
    <n v="19"/>
  </r>
  <r>
    <s v="Osram, Sylvania, Danvers, MA "/>
    <x v="10"/>
    <d v="2009-11-05T00:00:00"/>
    <x v="1"/>
    <s v="Restricted"/>
    <x v="2"/>
    <x v="1"/>
    <x v="6"/>
    <x v="1"/>
    <n v="30"/>
  </r>
  <r>
    <s v="Osram, Sylvania, Danvers, MA "/>
    <x v="10"/>
    <d v="2009-11-05T00:00:00"/>
    <x v="1"/>
    <s v="Restricted"/>
    <x v="2"/>
    <x v="1"/>
    <x v="6"/>
    <x v="2"/>
    <n v="30"/>
  </r>
  <r>
    <s v="Osram, Sylvania, Danvers, MA "/>
    <x v="0"/>
    <d v="1998-05-18T00:00:00"/>
    <x v="0"/>
    <s v="Restricted"/>
    <x v="0"/>
    <x v="2"/>
    <x v="7"/>
    <x v="0"/>
    <n v="21"/>
  </r>
  <r>
    <s v="Osram, Sylvania, Danvers, MA "/>
    <x v="0"/>
    <d v="1998-05-18T00:00:00"/>
    <x v="0"/>
    <s v="Restricted"/>
    <x v="0"/>
    <x v="2"/>
    <x v="7"/>
    <x v="1"/>
    <n v="26"/>
  </r>
  <r>
    <s v="Osram, Sylvania, Danvers, MA "/>
    <x v="0"/>
    <d v="1998-05-18T00:00:00"/>
    <x v="0"/>
    <s v="Restricted"/>
    <x v="0"/>
    <x v="2"/>
    <x v="7"/>
    <x v="2"/>
    <n v="25"/>
  </r>
  <r>
    <s v="Osram, Sylvania, Danvers, MA "/>
    <x v="0"/>
    <d v="1998-05-22T00:00:00"/>
    <x v="0"/>
    <s v="Restricted"/>
    <x v="0"/>
    <x v="2"/>
    <x v="7"/>
    <x v="0"/>
    <n v="20"/>
  </r>
  <r>
    <s v="Osram, Sylvania, Danvers, MA "/>
    <x v="0"/>
    <d v="1998-05-22T00:00:00"/>
    <x v="0"/>
    <s v="Restricted"/>
    <x v="0"/>
    <x v="2"/>
    <x v="7"/>
    <x v="1"/>
    <n v="23"/>
  </r>
  <r>
    <s v="Osram, Sylvania, Danvers, MA "/>
    <x v="0"/>
    <d v="1998-05-22T00:00:00"/>
    <x v="0"/>
    <s v="Restricted"/>
    <x v="0"/>
    <x v="2"/>
    <x v="7"/>
    <x v="2"/>
    <n v="25"/>
  </r>
  <r>
    <s v="Osram, Sylvania, Danvers, MA "/>
    <x v="0"/>
    <d v="1998-06-24T00:00:00"/>
    <x v="0"/>
    <s v="Restricted"/>
    <x v="0"/>
    <x v="2"/>
    <x v="7"/>
    <x v="0"/>
    <n v="22"/>
  </r>
  <r>
    <s v="Osram, Sylvania, Danvers, MA "/>
    <x v="0"/>
    <d v="1998-06-24T00:00:00"/>
    <x v="0"/>
    <s v="Restricted"/>
    <x v="0"/>
    <x v="2"/>
    <x v="7"/>
    <x v="1"/>
    <n v="15"/>
  </r>
  <r>
    <s v="Osram, Sylvania, Danvers, MA "/>
    <x v="0"/>
    <d v="1998-06-24T00:00:00"/>
    <x v="0"/>
    <s v="Restricted"/>
    <x v="0"/>
    <x v="2"/>
    <x v="7"/>
    <x v="2"/>
    <n v="24"/>
  </r>
  <r>
    <s v="Osram, Sylvania, Danvers, MA "/>
    <x v="0"/>
    <d v="1998-12-07T00:00:00"/>
    <x v="1"/>
    <s v="Restricted"/>
    <x v="0"/>
    <x v="2"/>
    <x v="7"/>
    <x v="0"/>
    <n v="28"/>
  </r>
  <r>
    <s v="Osram, Sylvania, Danvers, MA "/>
    <x v="0"/>
    <d v="1998-12-07T00:00:00"/>
    <x v="1"/>
    <s v="Restricted"/>
    <x v="0"/>
    <x v="2"/>
    <x v="7"/>
    <x v="1"/>
    <n v="25"/>
  </r>
  <r>
    <s v="Osram, Sylvania, Danvers, MA "/>
    <x v="0"/>
    <d v="1998-12-07T00:00:00"/>
    <x v="1"/>
    <s v="Restricted"/>
    <x v="0"/>
    <x v="2"/>
    <x v="7"/>
    <x v="2"/>
    <n v="27"/>
  </r>
  <r>
    <s v="Osram, Sylvania, Danvers, MA "/>
    <x v="1"/>
    <d v="1999-08-25T00:00:00"/>
    <x v="1"/>
    <s v="Restricted"/>
    <x v="0"/>
    <x v="2"/>
    <x v="7"/>
    <x v="0"/>
    <n v="35"/>
  </r>
  <r>
    <s v="Osram, Sylvania, Danvers, MA "/>
    <x v="1"/>
    <d v="1999-08-25T00:00:00"/>
    <x v="1"/>
    <s v="Restricted"/>
    <x v="0"/>
    <x v="2"/>
    <x v="7"/>
    <x v="1"/>
    <n v="20"/>
  </r>
  <r>
    <s v="Osram, Sylvania, Danvers, MA "/>
    <x v="1"/>
    <d v="1999-08-25T00:00:00"/>
    <x v="1"/>
    <s v="Restricted"/>
    <x v="0"/>
    <x v="2"/>
    <x v="7"/>
    <x v="2"/>
    <n v="30"/>
  </r>
  <r>
    <s v="Osram, Sylvania, Danvers, MA "/>
    <x v="2"/>
    <d v="2000-08-31T00:00:00"/>
    <x v="1"/>
    <s v="Restricted"/>
    <x v="0"/>
    <x v="2"/>
    <x v="7"/>
    <x v="0"/>
    <n v="30"/>
  </r>
  <r>
    <s v="Osram, Sylvania, Danvers, MA "/>
    <x v="2"/>
    <d v="2000-08-31T00:00:00"/>
    <x v="1"/>
    <s v="Restricted"/>
    <x v="0"/>
    <x v="2"/>
    <x v="7"/>
    <x v="1"/>
    <n v="25"/>
  </r>
  <r>
    <s v="Osram, Sylvania, Danvers, MA "/>
    <x v="2"/>
    <d v="2000-08-31T00:00:00"/>
    <x v="1"/>
    <s v="Restricted"/>
    <x v="0"/>
    <x v="2"/>
    <x v="7"/>
    <x v="2"/>
    <n v="33"/>
  </r>
  <r>
    <s v="Osram, Sylvania, Danvers, MA "/>
    <x v="3"/>
    <d v="2001-11-08T00:00:00"/>
    <x v="1"/>
    <s v="Restricted"/>
    <x v="0"/>
    <x v="2"/>
    <x v="7"/>
    <x v="0"/>
    <n v="31"/>
  </r>
  <r>
    <s v="Osram, Sylvania, Danvers, MA "/>
    <x v="3"/>
    <d v="2001-11-08T00:00:00"/>
    <x v="1"/>
    <s v="Restricted"/>
    <x v="0"/>
    <x v="2"/>
    <x v="7"/>
    <x v="1"/>
    <n v="34"/>
  </r>
  <r>
    <s v="Osram, Sylvania, Danvers, MA "/>
    <x v="3"/>
    <d v="2001-11-08T00:00:00"/>
    <x v="1"/>
    <s v="Restricted"/>
    <x v="0"/>
    <x v="2"/>
    <x v="7"/>
    <x v="2"/>
    <n v="33"/>
  </r>
  <r>
    <s v="Osram, Sylvania, Danvers, MA "/>
    <x v="4"/>
    <d v="2002-09-19T00:00:00"/>
    <x v="1"/>
    <s v="Restricted"/>
    <x v="0"/>
    <x v="2"/>
    <x v="7"/>
    <x v="0"/>
    <n v="34"/>
  </r>
  <r>
    <s v="Osram, Sylvania, Danvers, MA "/>
    <x v="4"/>
    <d v="2002-09-19T00:00:00"/>
    <x v="1"/>
    <s v="Restricted"/>
    <x v="0"/>
    <x v="2"/>
    <x v="7"/>
    <x v="1"/>
    <n v="35"/>
  </r>
  <r>
    <s v="Osram, Sylvania, Danvers, MA "/>
    <x v="4"/>
    <d v="2002-09-19T00:00:00"/>
    <x v="1"/>
    <s v="Restricted"/>
    <x v="0"/>
    <x v="2"/>
    <x v="7"/>
    <x v="2"/>
    <n v="36"/>
  </r>
  <r>
    <s v="Osram, Sylvania, Danvers, MA "/>
    <x v="4"/>
    <d v="2002-09-19T00:00:00"/>
    <x v="1"/>
    <s v="Restricted"/>
    <x v="1"/>
    <x v="2"/>
    <x v="8"/>
    <x v="0"/>
    <n v="21"/>
  </r>
  <r>
    <s v="Osram, Sylvania, Danvers, MA "/>
    <x v="4"/>
    <d v="2002-09-19T00:00:00"/>
    <x v="1"/>
    <s v="Restricted"/>
    <x v="1"/>
    <x v="2"/>
    <x v="8"/>
    <x v="1"/>
    <n v="19"/>
  </r>
  <r>
    <s v="Osram, Sylvania, Danvers, MA "/>
    <x v="4"/>
    <d v="2002-09-19T00:00:00"/>
    <x v="1"/>
    <s v="Restricted"/>
    <x v="1"/>
    <x v="2"/>
    <x v="8"/>
    <x v="2"/>
    <n v="19"/>
  </r>
  <r>
    <s v="Osram, Sylvania, Danvers, MA "/>
    <x v="4"/>
    <d v="2002-10-17T00:00:00"/>
    <x v="1"/>
    <s v="Restricted"/>
    <x v="1"/>
    <x v="2"/>
    <x v="8"/>
    <x v="0"/>
    <n v="21"/>
  </r>
  <r>
    <s v="Osram, Sylvania, Danvers, MA "/>
    <x v="4"/>
    <d v="2002-10-17T00:00:00"/>
    <x v="1"/>
    <s v="Restricted"/>
    <x v="1"/>
    <x v="2"/>
    <x v="8"/>
    <x v="1"/>
    <n v="19"/>
  </r>
  <r>
    <s v="Osram, Sylvania, Danvers, MA "/>
    <x v="4"/>
    <d v="2002-10-17T00:00:00"/>
    <x v="1"/>
    <s v="Restricted"/>
    <x v="1"/>
    <x v="2"/>
    <x v="8"/>
    <x v="2"/>
    <n v="19"/>
  </r>
  <r>
    <s v="Osram, Sylvania, Danvers, MA "/>
    <x v="4"/>
    <d v="2002-10-17T00:00:00"/>
    <x v="1"/>
    <s v="Restricted"/>
    <x v="0"/>
    <x v="2"/>
    <x v="7"/>
    <x v="0"/>
    <n v="35"/>
  </r>
  <r>
    <s v="Osram, Sylvania, Danvers, MA "/>
    <x v="4"/>
    <d v="2002-10-17T00:00:00"/>
    <x v="1"/>
    <s v="Restricted"/>
    <x v="0"/>
    <x v="2"/>
    <x v="7"/>
    <x v="1"/>
    <n v="30"/>
  </r>
  <r>
    <s v="Osram, Sylvania, Danvers, MA "/>
    <x v="4"/>
    <d v="2002-10-17T00:00:00"/>
    <x v="1"/>
    <s v="Restricted"/>
    <x v="0"/>
    <x v="2"/>
    <x v="7"/>
    <x v="2"/>
    <n v="45"/>
  </r>
  <r>
    <s v="Osram, Sylvania, Danvers, MA "/>
    <x v="4"/>
    <d v="2002-10-17T00:00:00"/>
    <x v="1"/>
    <s v="Restricted"/>
    <x v="2"/>
    <x v="2"/>
    <x v="9"/>
    <x v="0"/>
    <n v="16"/>
  </r>
  <r>
    <s v="Osram, Sylvania, Danvers, MA "/>
    <x v="4"/>
    <d v="2002-10-17T00:00:00"/>
    <x v="1"/>
    <s v="Restricted"/>
    <x v="2"/>
    <x v="2"/>
    <x v="9"/>
    <x v="1"/>
    <n v="19"/>
  </r>
  <r>
    <s v="Osram, Sylvania, Danvers, MA "/>
    <x v="4"/>
    <d v="2002-10-17T00:00:00"/>
    <x v="1"/>
    <s v="Restricted"/>
    <x v="2"/>
    <x v="2"/>
    <x v="9"/>
    <x v="2"/>
    <n v="20"/>
  </r>
  <r>
    <s v="Osram, Sylvania, Danvers, MA "/>
    <x v="5"/>
    <d v="2004-09-21T00:00:00"/>
    <x v="1"/>
    <s v="Restricted"/>
    <x v="1"/>
    <x v="2"/>
    <x v="8"/>
    <x v="0"/>
    <n v="6"/>
  </r>
  <r>
    <s v="Osram, Sylvania, Danvers, MA "/>
    <x v="5"/>
    <d v="2004-09-21T00:00:00"/>
    <x v="1"/>
    <s v="Restricted"/>
    <x v="1"/>
    <x v="2"/>
    <x v="8"/>
    <x v="1"/>
    <n v="17"/>
  </r>
  <r>
    <s v="Osram, Sylvania, Danvers, MA "/>
    <x v="5"/>
    <d v="2004-09-21T00:00:00"/>
    <x v="1"/>
    <s v="Restricted"/>
    <x v="1"/>
    <x v="2"/>
    <x v="8"/>
    <x v="2"/>
    <n v="14"/>
  </r>
  <r>
    <s v="Osram, Sylvania, Danvers, MA "/>
    <x v="5"/>
    <d v="2004-09-21T00:00:00"/>
    <x v="1"/>
    <s v="Restricted"/>
    <x v="0"/>
    <x v="2"/>
    <x v="7"/>
    <x v="0"/>
    <n v="25"/>
  </r>
  <r>
    <s v="Osram, Sylvania, Danvers, MA "/>
    <x v="5"/>
    <d v="2004-09-21T00:00:00"/>
    <x v="1"/>
    <s v="Restricted"/>
    <x v="0"/>
    <x v="2"/>
    <x v="7"/>
    <x v="2"/>
    <n v="28"/>
  </r>
  <r>
    <s v="Osram, Sylvania, Danvers, MA "/>
    <x v="5"/>
    <d v="2004-09-21T00:00:00"/>
    <x v="1"/>
    <s v="Restricted"/>
    <x v="2"/>
    <x v="2"/>
    <x v="9"/>
    <x v="0"/>
    <n v="8"/>
  </r>
  <r>
    <s v="Osram, Sylvania, Danvers, MA "/>
    <x v="5"/>
    <d v="2004-09-21T00:00:00"/>
    <x v="1"/>
    <s v="Restricted"/>
    <x v="2"/>
    <x v="2"/>
    <x v="9"/>
    <x v="1"/>
    <n v="16"/>
  </r>
  <r>
    <s v="Osram, Sylvania, Danvers, MA "/>
    <x v="5"/>
    <d v="2004-09-21T00:00:00"/>
    <x v="1"/>
    <s v="Restricted"/>
    <x v="2"/>
    <x v="2"/>
    <x v="9"/>
    <x v="2"/>
    <n v="17"/>
  </r>
  <r>
    <s v="Osram, Sylvania, Danvers, MA "/>
    <x v="6"/>
    <d v="2005-09-26T00:00:00"/>
    <x v="1"/>
    <s v="Restricted"/>
    <x v="1"/>
    <x v="2"/>
    <x v="8"/>
    <x v="0"/>
    <n v="10"/>
  </r>
  <r>
    <s v="Osram, Sylvania, Danvers, MA "/>
    <x v="6"/>
    <d v="2005-09-26T00:00:00"/>
    <x v="1"/>
    <s v="Restricted"/>
    <x v="1"/>
    <x v="2"/>
    <x v="8"/>
    <x v="1"/>
    <n v="15"/>
  </r>
  <r>
    <s v="Osram, Sylvania, Danvers, MA "/>
    <x v="6"/>
    <d v="2005-09-26T00:00:00"/>
    <x v="1"/>
    <s v="Restricted"/>
    <x v="1"/>
    <x v="2"/>
    <x v="8"/>
    <x v="2"/>
    <n v="15"/>
  </r>
  <r>
    <s v="Osram, Sylvania, Danvers, MA "/>
    <x v="6"/>
    <d v="2005-09-26T00:00:00"/>
    <x v="1"/>
    <s v="Restricted"/>
    <x v="0"/>
    <x v="2"/>
    <x v="7"/>
    <x v="0"/>
    <n v="30"/>
  </r>
  <r>
    <s v="Osram, Sylvania, Danvers, MA "/>
    <x v="6"/>
    <d v="2005-09-26T00:00:00"/>
    <x v="1"/>
    <s v="Restricted"/>
    <x v="0"/>
    <x v="2"/>
    <x v="7"/>
    <x v="1"/>
    <n v="25"/>
  </r>
  <r>
    <s v="Osram, Sylvania, Danvers, MA "/>
    <x v="6"/>
    <d v="2005-09-26T00:00:00"/>
    <x v="1"/>
    <s v="Restricted"/>
    <x v="0"/>
    <x v="2"/>
    <x v="7"/>
    <x v="2"/>
    <n v="25"/>
  </r>
  <r>
    <s v="Osram, Sylvania, Danvers, MA "/>
    <x v="6"/>
    <d v="2005-09-26T00:00:00"/>
    <x v="1"/>
    <s v="Restricted"/>
    <x v="2"/>
    <x v="2"/>
    <x v="9"/>
    <x v="0"/>
    <n v="30"/>
  </r>
  <r>
    <s v="Osram, Sylvania, Danvers, MA "/>
    <x v="6"/>
    <d v="2005-09-26T00:00:00"/>
    <x v="1"/>
    <s v="Restricted"/>
    <x v="2"/>
    <x v="2"/>
    <x v="9"/>
    <x v="1"/>
    <n v="25"/>
  </r>
  <r>
    <s v="Osram, Sylvania, Danvers, MA "/>
    <x v="6"/>
    <d v="2005-09-26T00:00:00"/>
    <x v="1"/>
    <s v="Restricted"/>
    <x v="2"/>
    <x v="2"/>
    <x v="9"/>
    <x v="2"/>
    <n v="25"/>
  </r>
  <r>
    <s v="Osram, Sylvania, Danvers, MA "/>
    <x v="7"/>
    <d v="2006-10-03T00:00:00"/>
    <x v="1"/>
    <s v="Restricted"/>
    <x v="0"/>
    <x v="2"/>
    <x v="7"/>
    <x v="0"/>
    <n v="24"/>
  </r>
  <r>
    <s v="Osram, Sylvania, Danvers, MA "/>
    <x v="7"/>
    <d v="2006-10-03T00:00:00"/>
    <x v="1"/>
    <s v="Restricted"/>
    <x v="0"/>
    <x v="2"/>
    <x v="7"/>
    <x v="1"/>
    <n v="24"/>
  </r>
  <r>
    <s v="Osram, Sylvania, Danvers, MA "/>
    <x v="7"/>
    <d v="2006-10-03T00:00:00"/>
    <x v="1"/>
    <s v="Restricted"/>
    <x v="0"/>
    <x v="2"/>
    <x v="7"/>
    <x v="2"/>
    <n v="31"/>
  </r>
  <r>
    <s v="Osram, Sylvania, Danvers, MA "/>
    <x v="7"/>
    <d v="2006-10-03T00:00:00"/>
    <x v="1"/>
    <s v="Restricted"/>
    <x v="2"/>
    <x v="2"/>
    <x v="9"/>
    <x v="0"/>
    <n v="17"/>
  </r>
  <r>
    <s v="Osram, Sylvania, Danvers, MA "/>
    <x v="7"/>
    <d v="2006-10-03T00:00:00"/>
    <x v="1"/>
    <s v="Restricted"/>
    <x v="2"/>
    <x v="2"/>
    <x v="9"/>
    <x v="1"/>
    <n v="30"/>
  </r>
  <r>
    <s v="Osram, Sylvania, Danvers, MA "/>
    <x v="7"/>
    <d v="2006-10-03T00:00:00"/>
    <x v="1"/>
    <s v="Restricted"/>
    <x v="2"/>
    <x v="2"/>
    <x v="9"/>
    <x v="2"/>
    <n v="25"/>
  </r>
  <r>
    <s v="Osram, Sylvania, Danvers, MA "/>
    <x v="8"/>
    <d v="2007-11-05T00:00:00"/>
    <x v="1"/>
    <s v="Restricted"/>
    <x v="0"/>
    <x v="2"/>
    <x v="7"/>
    <x v="0"/>
    <n v="29"/>
  </r>
  <r>
    <s v="Osram, Sylvania, Danvers, MA "/>
    <x v="8"/>
    <d v="2007-11-05T00:00:00"/>
    <x v="1"/>
    <s v="Restricted"/>
    <x v="0"/>
    <x v="2"/>
    <x v="7"/>
    <x v="1"/>
    <n v="28"/>
  </r>
  <r>
    <s v="Osram, Sylvania, Danvers, MA "/>
    <x v="8"/>
    <d v="2007-11-05T00:00:00"/>
    <x v="1"/>
    <s v="Restricted"/>
    <x v="0"/>
    <x v="2"/>
    <x v="7"/>
    <x v="2"/>
    <n v="33"/>
  </r>
  <r>
    <s v="Osram, Sylvania, Danvers, MA "/>
    <x v="8"/>
    <d v="2007-11-05T00:00:00"/>
    <x v="1"/>
    <s v="Restricted"/>
    <x v="2"/>
    <x v="2"/>
    <x v="9"/>
    <x v="0"/>
    <n v="18"/>
  </r>
  <r>
    <s v="Osram, Sylvania, Danvers, MA "/>
    <x v="8"/>
    <d v="2007-11-05T00:00:00"/>
    <x v="1"/>
    <s v="Restricted"/>
    <x v="2"/>
    <x v="2"/>
    <x v="9"/>
    <x v="1"/>
    <n v="26"/>
  </r>
  <r>
    <s v="Osram, Sylvania, Danvers, MA "/>
    <x v="8"/>
    <d v="2007-11-05T00:00:00"/>
    <x v="1"/>
    <s v="Restricted"/>
    <x v="2"/>
    <x v="2"/>
    <x v="9"/>
    <x v="2"/>
    <n v="24"/>
  </r>
  <r>
    <s v="Osram, Sylvania, Danvers, MA "/>
    <x v="9"/>
    <d v="2008-10-10T00:00:00"/>
    <x v="1"/>
    <s v="Restricted"/>
    <x v="0"/>
    <x v="2"/>
    <x v="7"/>
    <x v="0"/>
    <n v="45"/>
  </r>
  <r>
    <s v="Osram, Sylvania, Danvers, MA "/>
    <x v="9"/>
    <d v="2008-10-10T00:00:00"/>
    <x v="1"/>
    <s v="Restricted"/>
    <x v="0"/>
    <x v="2"/>
    <x v="7"/>
    <x v="1"/>
    <n v="40"/>
  </r>
  <r>
    <s v="Osram, Sylvania, Danvers, MA "/>
    <x v="9"/>
    <d v="2008-10-10T00:00:00"/>
    <x v="1"/>
    <s v="Restricted"/>
    <x v="0"/>
    <x v="2"/>
    <x v="7"/>
    <x v="2"/>
    <n v="35"/>
  </r>
  <r>
    <s v="Osram, Sylvania, Danvers, MA "/>
    <x v="9"/>
    <d v="2008-10-10T00:00:00"/>
    <x v="1"/>
    <s v="Restricted"/>
    <x v="2"/>
    <x v="2"/>
    <x v="9"/>
    <x v="0"/>
    <n v="15"/>
  </r>
  <r>
    <s v="Osram, Sylvania, Danvers, MA "/>
    <x v="9"/>
    <d v="2008-10-10T00:00:00"/>
    <x v="1"/>
    <s v="Restricted"/>
    <x v="2"/>
    <x v="2"/>
    <x v="9"/>
    <x v="1"/>
    <n v="30"/>
  </r>
  <r>
    <s v="Osram, Sylvania, Danvers, MA "/>
    <x v="9"/>
    <d v="2008-10-10T00:00:00"/>
    <x v="1"/>
    <s v="Restricted"/>
    <x v="2"/>
    <x v="2"/>
    <x v="9"/>
    <x v="2"/>
    <n v="20"/>
  </r>
  <r>
    <s v="Osram, Sylvania, Danvers, MA "/>
    <x v="10"/>
    <d v="2009-11-05T00:00:00"/>
    <x v="1"/>
    <s v="Restricted"/>
    <x v="0"/>
    <x v="2"/>
    <x v="7"/>
    <x v="0"/>
    <n v="28"/>
  </r>
  <r>
    <s v="Osram, Sylvania, Danvers, MA "/>
    <x v="10"/>
    <d v="2009-11-05T00:00:00"/>
    <x v="1"/>
    <s v="Restricted"/>
    <x v="0"/>
    <x v="2"/>
    <x v="7"/>
    <x v="1"/>
    <n v="37"/>
  </r>
  <r>
    <s v="Osram, Sylvania, Danvers, MA "/>
    <x v="10"/>
    <d v="2009-11-05T00:00:00"/>
    <x v="1"/>
    <s v="Restricted"/>
    <x v="0"/>
    <x v="2"/>
    <x v="7"/>
    <x v="2"/>
    <n v="35"/>
  </r>
  <r>
    <s v="Osram, Sylvania, Danvers, MA "/>
    <x v="10"/>
    <d v="2009-11-05T00:00:00"/>
    <x v="1"/>
    <s v="Restricted"/>
    <x v="2"/>
    <x v="2"/>
    <x v="9"/>
    <x v="0"/>
    <n v="12"/>
  </r>
  <r>
    <s v="Osram, Sylvania, Danvers, MA "/>
    <x v="10"/>
    <d v="2009-11-05T00:00:00"/>
    <x v="1"/>
    <s v="Restricted"/>
    <x v="2"/>
    <x v="2"/>
    <x v="9"/>
    <x v="1"/>
    <n v="26.5"/>
  </r>
  <r>
    <s v="Osram, Sylvania, Danvers, MA "/>
    <x v="10"/>
    <d v="2009-11-05T00:00:00"/>
    <x v="1"/>
    <s v="Restricted"/>
    <x v="2"/>
    <x v="2"/>
    <x v="9"/>
    <x v="2"/>
    <n v="19"/>
  </r>
  <r>
    <s v="Osram, Sylvania, Danvers, MA "/>
    <x v="12"/>
    <d v="2010-10-21T00:00:00"/>
    <x v="1"/>
    <s v="Restricted"/>
    <x v="1"/>
    <x v="2"/>
    <x v="8"/>
    <x v="0"/>
    <n v="7"/>
  </r>
  <r>
    <s v="Osram, Sylvania, Danvers, MA "/>
    <x v="12"/>
    <d v="2010-10-21T00:00:00"/>
    <x v="1"/>
    <s v="Restricted"/>
    <x v="1"/>
    <x v="1"/>
    <x v="5"/>
    <x v="0"/>
    <n v="15"/>
  </r>
  <r>
    <s v="Osram, Sylvania, Danvers, MA "/>
    <x v="12"/>
    <d v="2010-10-21T00:00:00"/>
    <x v="1"/>
    <s v="Restricted"/>
    <x v="1"/>
    <x v="1"/>
    <x v="5"/>
    <x v="1"/>
    <n v="16"/>
  </r>
  <r>
    <s v="Osram, Sylvania, Danvers, MA "/>
    <x v="12"/>
    <d v="2010-10-21T00:00:00"/>
    <x v="1"/>
    <s v="Restricted"/>
    <x v="1"/>
    <x v="1"/>
    <x v="5"/>
    <x v="2"/>
    <n v="17"/>
  </r>
  <r>
    <s v="Osram, Sylvania, Danvers, MA "/>
    <x v="12"/>
    <d v="2010-10-21T00:00:00"/>
    <x v="1"/>
    <s v="Restricted"/>
    <x v="1"/>
    <x v="0"/>
    <x v="1"/>
    <x v="0"/>
    <n v="19"/>
  </r>
  <r>
    <s v="Osram, Sylvania, Danvers, MA "/>
    <x v="12"/>
    <d v="2010-10-21T00:00:00"/>
    <x v="1"/>
    <s v="Restricted"/>
    <x v="1"/>
    <x v="0"/>
    <x v="1"/>
    <x v="1"/>
    <n v="19"/>
  </r>
  <r>
    <s v="Osram, Sylvania, Danvers, MA "/>
    <x v="12"/>
    <d v="2010-10-21T00:00:00"/>
    <x v="1"/>
    <s v="Restricted"/>
    <x v="1"/>
    <x v="0"/>
    <x v="1"/>
    <x v="2"/>
    <n v="24"/>
  </r>
  <r>
    <s v="Osram, Sylvania, Danvers, MA "/>
    <x v="12"/>
    <d v="2010-10-21T00:00:00"/>
    <x v="1"/>
    <s v="Restricted"/>
    <x v="0"/>
    <x v="2"/>
    <x v="7"/>
    <x v="0"/>
    <n v="32"/>
  </r>
  <r>
    <s v="Osram, Sylvania, Danvers, MA "/>
    <x v="12"/>
    <d v="2010-10-21T00:00:00"/>
    <x v="1"/>
    <s v="Restricted"/>
    <x v="0"/>
    <x v="2"/>
    <x v="7"/>
    <x v="1"/>
    <n v="31"/>
  </r>
  <r>
    <s v="Osram, Sylvania, Danvers, MA "/>
    <x v="12"/>
    <d v="2010-10-21T00:00:00"/>
    <x v="1"/>
    <s v="Restricted"/>
    <x v="0"/>
    <x v="2"/>
    <x v="7"/>
    <x v="2"/>
    <n v="27"/>
  </r>
  <r>
    <s v="Osram, Sylvania, Danvers, MA "/>
    <x v="12"/>
    <d v="2010-10-21T00:00:00"/>
    <x v="1"/>
    <s v="Restricted"/>
    <x v="0"/>
    <x v="1"/>
    <x v="4"/>
    <x v="0"/>
    <n v="34"/>
  </r>
  <r>
    <s v="Osram, Sylvania, Danvers, MA "/>
    <x v="12"/>
    <d v="2010-10-21T00:00:00"/>
    <x v="1"/>
    <s v="Restricted"/>
    <x v="0"/>
    <x v="1"/>
    <x v="4"/>
    <x v="1"/>
    <n v="36"/>
  </r>
  <r>
    <s v="Osram, Sylvania, Danvers, MA "/>
    <x v="12"/>
    <d v="2010-10-21T00:00:00"/>
    <x v="1"/>
    <s v="Restricted"/>
    <x v="0"/>
    <x v="1"/>
    <x v="4"/>
    <x v="2"/>
    <n v="38"/>
  </r>
  <r>
    <s v="Osram, Sylvania, Danvers, MA "/>
    <x v="12"/>
    <d v="2010-10-21T00:00:00"/>
    <x v="1"/>
    <s v="Restricted"/>
    <x v="0"/>
    <x v="0"/>
    <x v="0"/>
    <x v="0"/>
    <n v="34"/>
  </r>
  <r>
    <s v="Osram, Sylvania, Danvers, MA "/>
    <x v="12"/>
    <d v="2010-10-21T00:00:00"/>
    <x v="1"/>
    <s v="Restricted"/>
    <x v="0"/>
    <x v="0"/>
    <x v="0"/>
    <x v="1"/>
    <n v="35"/>
  </r>
  <r>
    <s v="Osram, Sylvania, Danvers, MA "/>
    <x v="12"/>
    <d v="2010-10-21T00:00:00"/>
    <x v="1"/>
    <s v="Restricted"/>
    <x v="0"/>
    <x v="0"/>
    <x v="0"/>
    <x v="2"/>
    <n v="26"/>
  </r>
  <r>
    <s v="Osram, Sylvania, Danvers, MA "/>
    <x v="12"/>
    <d v="2010-10-21T00:00:00"/>
    <x v="1"/>
    <s v="Restricted"/>
    <x v="2"/>
    <x v="2"/>
    <x v="9"/>
    <x v="0"/>
    <n v="15"/>
  </r>
  <r>
    <s v="Osram, Sylvania, Danvers, MA "/>
    <x v="12"/>
    <d v="2010-10-21T00:00:00"/>
    <x v="1"/>
    <s v="Restricted"/>
    <x v="2"/>
    <x v="2"/>
    <x v="9"/>
    <x v="1"/>
    <n v="29"/>
  </r>
  <r>
    <s v="Osram, Sylvania, Danvers, MA "/>
    <x v="12"/>
    <d v="2010-10-21T00:00:00"/>
    <x v="1"/>
    <s v="Restricted"/>
    <x v="2"/>
    <x v="2"/>
    <x v="9"/>
    <x v="2"/>
    <n v="30"/>
  </r>
  <r>
    <s v="Osram, Sylvania, Danvers, MA "/>
    <x v="12"/>
    <d v="2010-10-21T00:00:00"/>
    <x v="1"/>
    <s v="Restricted"/>
    <x v="2"/>
    <x v="1"/>
    <x v="6"/>
    <x v="0"/>
    <n v="34"/>
  </r>
  <r>
    <s v="Osram, Sylvania, Danvers, MA "/>
    <x v="12"/>
    <d v="2010-10-21T00:00:00"/>
    <x v="1"/>
    <s v="Restricted"/>
    <x v="2"/>
    <x v="1"/>
    <x v="6"/>
    <x v="1"/>
    <n v="30"/>
  </r>
  <r>
    <s v="Osram, Sylvania, Danvers, MA "/>
    <x v="12"/>
    <d v="2010-10-21T00:00:00"/>
    <x v="1"/>
    <s v="Restricted"/>
    <x v="2"/>
    <x v="1"/>
    <x v="6"/>
    <x v="2"/>
    <n v="30"/>
  </r>
  <r>
    <s v="Osram, Sylvania, Danvers, MA "/>
    <x v="12"/>
    <d v="2010-10-21T00:00:00"/>
    <x v="1"/>
    <s v="Restricted"/>
    <x v="2"/>
    <x v="0"/>
    <x v="2"/>
    <x v="1"/>
    <n v="36"/>
  </r>
  <r>
    <s v="Osram, Sylvania, Danvers, MA "/>
    <x v="12"/>
    <d v="2010-10-21T00:00:00"/>
    <x v="1"/>
    <s v="Restricted"/>
    <x v="2"/>
    <x v="0"/>
    <x v="2"/>
    <x v="2"/>
    <n v="42"/>
  </r>
  <r>
    <s v="Osram, Sylvania, Danvers, MA "/>
    <x v="13"/>
    <d v="2011-11-04T00:00:00"/>
    <x v="1"/>
    <s v="Restricted"/>
    <x v="1"/>
    <x v="2"/>
    <x v="8"/>
    <x v="0"/>
    <n v="4"/>
  </r>
  <r>
    <s v="Osram, Sylvania, Danvers, MA "/>
    <x v="13"/>
    <d v="2011-11-04T00:00:00"/>
    <x v="1"/>
    <s v="Restricted"/>
    <x v="1"/>
    <x v="2"/>
    <x v="8"/>
    <x v="1"/>
    <n v="10"/>
  </r>
  <r>
    <s v="Osram, Sylvania, Danvers, MA "/>
    <x v="13"/>
    <d v="2011-11-04T00:00:00"/>
    <x v="1"/>
    <s v="Restricted"/>
    <x v="1"/>
    <x v="2"/>
    <x v="8"/>
    <x v="2"/>
    <n v="30"/>
  </r>
  <r>
    <s v="Osram, Sylvania, Danvers, MA "/>
    <x v="13"/>
    <d v="2011-11-04T00:00:00"/>
    <x v="1"/>
    <s v="Restricted"/>
    <x v="1"/>
    <x v="1"/>
    <x v="5"/>
    <x v="0"/>
    <n v="10"/>
  </r>
  <r>
    <s v="Osram, Sylvania, Danvers, MA "/>
    <x v="13"/>
    <d v="2011-11-04T00:00:00"/>
    <x v="1"/>
    <s v="Restricted"/>
    <x v="1"/>
    <x v="1"/>
    <x v="5"/>
    <x v="1"/>
    <n v="22"/>
  </r>
  <r>
    <s v="Osram, Sylvania, Danvers, MA "/>
    <x v="13"/>
    <d v="2011-11-04T00:00:00"/>
    <x v="1"/>
    <s v="Restricted"/>
    <x v="1"/>
    <x v="1"/>
    <x v="5"/>
    <x v="2"/>
    <n v="20"/>
  </r>
  <r>
    <s v="Osram, Sylvania, Danvers, MA "/>
    <x v="13"/>
    <d v="2011-11-04T00:00:00"/>
    <x v="1"/>
    <s v="Restricted"/>
    <x v="1"/>
    <x v="0"/>
    <x v="1"/>
    <x v="0"/>
    <n v="12"/>
  </r>
  <r>
    <s v="Osram, Sylvania, Danvers, MA "/>
    <x v="13"/>
    <d v="2011-11-04T00:00:00"/>
    <x v="1"/>
    <s v="Restricted"/>
    <x v="1"/>
    <x v="0"/>
    <x v="1"/>
    <x v="1"/>
    <n v="23"/>
  </r>
  <r>
    <s v="Osram, Sylvania, Danvers, MA "/>
    <x v="13"/>
    <d v="2011-11-04T00:00:00"/>
    <x v="1"/>
    <s v="Restricted"/>
    <x v="1"/>
    <x v="0"/>
    <x v="1"/>
    <x v="2"/>
    <n v="25"/>
  </r>
  <r>
    <s v="Osram, Sylvania, Danvers, MA "/>
    <x v="13"/>
    <d v="2011-11-04T00:00:00"/>
    <x v="1"/>
    <s v="Restricted"/>
    <x v="0"/>
    <x v="2"/>
    <x v="7"/>
    <x v="0"/>
    <n v="38"/>
  </r>
  <r>
    <s v="Osram, Sylvania, Danvers, MA "/>
    <x v="13"/>
    <d v="2011-11-04T00:00:00"/>
    <x v="1"/>
    <s v="Restricted"/>
    <x v="0"/>
    <x v="2"/>
    <x v="7"/>
    <x v="1"/>
    <n v="34"/>
  </r>
  <r>
    <s v="Osram, Sylvania, Danvers, MA "/>
    <x v="13"/>
    <d v="2011-11-04T00:00:00"/>
    <x v="1"/>
    <s v="Restricted"/>
    <x v="0"/>
    <x v="2"/>
    <x v="7"/>
    <x v="2"/>
    <n v="23"/>
  </r>
  <r>
    <s v="Osram, Sylvania, Danvers, MA "/>
    <x v="13"/>
    <d v="2011-11-04T00:00:00"/>
    <x v="1"/>
    <s v="Restricted"/>
    <x v="0"/>
    <x v="1"/>
    <x v="4"/>
    <x v="0"/>
    <n v="31"/>
  </r>
  <r>
    <s v="Osram, Sylvania, Danvers, MA "/>
    <x v="13"/>
    <d v="2011-11-04T00:00:00"/>
    <x v="1"/>
    <s v="Restricted"/>
    <x v="0"/>
    <x v="1"/>
    <x v="4"/>
    <x v="1"/>
    <n v="40"/>
  </r>
  <r>
    <s v="Osram, Sylvania, Danvers, MA "/>
    <x v="13"/>
    <d v="2011-11-04T00:00:00"/>
    <x v="1"/>
    <s v="Restricted"/>
    <x v="0"/>
    <x v="1"/>
    <x v="4"/>
    <x v="2"/>
    <n v="40"/>
  </r>
  <r>
    <s v="Osram, Sylvania, Danvers, MA "/>
    <x v="13"/>
    <d v="2011-11-04T00:00:00"/>
    <x v="1"/>
    <s v="Restricted"/>
    <x v="0"/>
    <x v="0"/>
    <x v="0"/>
    <x v="1"/>
    <n v="35"/>
  </r>
  <r>
    <s v="Osram, Sylvania, Danvers, MA "/>
    <x v="13"/>
    <d v="2011-11-04T00:00:00"/>
    <x v="1"/>
    <s v="Restricted"/>
    <x v="0"/>
    <x v="0"/>
    <x v="0"/>
    <x v="2"/>
    <n v="36"/>
  </r>
  <r>
    <s v="Osram, Sylvania, Danvers, MA "/>
    <x v="13"/>
    <d v="2011-11-04T00:00:00"/>
    <x v="1"/>
    <s v="Restricted"/>
    <x v="2"/>
    <x v="2"/>
    <x v="9"/>
    <x v="0"/>
    <n v="10"/>
  </r>
  <r>
    <s v="Osram, Sylvania, Danvers, MA "/>
    <x v="13"/>
    <d v="2011-11-04T00:00:00"/>
    <x v="1"/>
    <s v="Restricted"/>
    <x v="2"/>
    <x v="2"/>
    <x v="9"/>
    <x v="1"/>
    <n v="32"/>
  </r>
  <r>
    <s v="Osram, Sylvania, Danvers, MA "/>
    <x v="13"/>
    <d v="2011-11-04T00:00:00"/>
    <x v="1"/>
    <s v="Restricted"/>
    <x v="2"/>
    <x v="2"/>
    <x v="9"/>
    <x v="2"/>
    <n v="20"/>
  </r>
  <r>
    <s v="Osram, Sylvania, Danvers, MA "/>
    <x v="13"/>
    <d v="2011-11-04T00:00:00"/>
    <x v="1"/>
    <s v="Restricted"/>
    <x v="2"/>
    <x v="1"/>
    <x v="6"/>
    <x v="0"/>
    <n v="25"/>
  </r>
  <r>
    <s v="Osram, Sylvania, Danvers, MA "/>
    <x v="13"/>
    <d v="2011-11-04T00:00:00"/>
    <x v="1"/>
    <s v="Restricted"/>
    <x v="2"/>
    <x v="1"/>
    <x v="6"/>
    <x v="1"/>
    <n v="24"/>
  </r>
  <r>
    <s v="Osram, Sylvania, Danvers, MA "/>
    <x v="13"/>
    <d v="2011-11-04T00:00:00"/>
    <x v="1"/>
    <s v="Restricted"/>
    <x v="2"/>
    <x v="1"/>
    <x v="6"/>
    <x v="2"/>
    <n v="35"/>
  </r>
  <r>
    <s v="Osram, Sylvania, Danvers, MA "/>
    <x v="13"/>
    <d v="2011-11-04T00:00:00"/>
    <x v="1"/>
    <s v="Restricted"/>
    <x v="2"/>
    <x v="0"/>
    <x v="2"/>
    <x v="0"/>
    <n v="35"/>
  </r>
  <r>
    <s v="Osram, Sylvania, Danvers, MA "/>
    <x v="13"/>
    <d v="2011-11-04T00:00:00"/>
    <x v="1"/>
    <s v="Restricted"/>
    <x v="2"/>
    <x v="0"/>
    <x v="2"/>
    <x v="1"/>
    <n v="43"/>
  </r>
  <r>
    <s v="Osram, Sylvania, Danvers, MA "/>
    <x v="13"/>
    <d v="2011-11-04T00:00:00"/>
    <x v="1"/>
    <s v="Restricted"/>
    <x v="2"/>
    <x v="0"/>
    <x v="2"/>
    <x v="2"/>
    <n v="40"/>
  </r>
  <r>
    <s v="Osram, Sylvania, Danvers, MA "/>
    <x v="14"/>
    <d v="2012-11-09T00:00:00"/>
    <x v="1"/>
    <s v="Restricted"/>
    <x v="1"/>
    <x v="2"/>
    <x v="8"/>
    <x v="0"/>
    <n v="5"/>
  </r>
  <r>
    <s v="Osram, Sylvania, Danvers, MA "/>
    <x v="14"/>
    <d v="2012-11-09T00:00:00"/>
    <x v="1"/>
    <s v="Restricted"/>
    <x v="1"/>
    <x v="2"/>
    <x v="8"/>
    <x v="1"/>
    <n v="8"/>
  </r>
  <r>
    <s v="Osram, Sylvania, Danvers, MA "/>
    <x v="14"/>
    <d v="2012-11-09T00:00:00"/>
    <x v="1"/>
    <s v="Restricted"/>
    <x v="1"/>
    <x v="2"/>
    <x v="8"/>
    <x v="2"/>
    <n v="14"/>
  </r>
  <r>
    <s v="Osram, Sylvania, Danvers, MA "/>
    <x v="14"/>
    <d v="2012-11-09T00:00:00"/>
    <x v="1"/>
    <s v="Restricted"/>
    <x v="1"/>
    <x v="1"/>
    <x v="5"/>
    <x v="0"/>
    <n v="6"/>
  </r>
  <r>
    <s v="Osram, Sylvania, Danvers, MA "/>
    <x v="14"/>
    <d v="2012-11-09T00:00:00"/>
    <x v="1"/>
    <s v="Restricted"/>
    <x v="1"/>
    <x v="1"/>
    <x v="5"/>
    <x v="1"/>
    <n v="17"/>
  </r>
  <r>
    <s v="Osram, Sylvania, Danvers, MA "/>
    <x v="14"/>
    <d v="2012-11-09T00:00:00"/>
    <x v="1"/>
    <s v="Restricted"/>
    <x v="1"/>
    <x v="1"/>
    <x v="5"/>
    <x v="2"/>
    <n v="23"/>
  </r>
  <r>
    <s v="Osram, Sylvania, Danvers, MA "/>
    <x v="14"/>
    <d v="2012-11-09T00:00:00"/>
    <x v="1"/>
    <s v="Restricted"/>
    <x v="1"/>
    <x v="0"/>
    <x v="1"/>
    <x v="0"/>
    <n v="14"/>
  </r>
  <r>
    <s v="Osram, Sylvania, Danvers, MA "/>
    <x v="14"/>
    <d v="2012-11-09T00:00:00"/>
    <x v="1"/>
    <s v="Restricted"/>
    <x v="1"/>
    <x v="0"/>
    <x v="1"/>
    <x v="1"/>
    <n v="21"/>
  </r>
  <r>
    <s v="Osram, Sylvania, Danvers, MA "/>
    <x v="14"/>
    <d v="2012-11-09T00:00:00"/>
    <x v="1"/>
    <s v="Restricted"/>
    <x v="1"/>
    <x v="0"/>
    <x v="1"/>
    <x v="2"/>
    <n v="23"/>
  </r>
  <r>
    <s v="Osram, Sylvania, Danvers, MA "/>
    <x v="14"/>
    <d v="2012-11-09T00:00:00"/>
    <x v="1"/>
    <s v="Restricted"/>
    <x v="0"/>
    <x v="2"/>
    <x v="7"/>
    <x v="0"/>
    <n v="35"/>
  </r>
  <r>
    <s v="Osram, Sylvania, Danvers, MA "/>
    <x v="14"/>
    <d v="2012-11-09T00:00:00"/>
    <x v="1"/>
    <s v="Restricted"/>
    <x v="0"/>
    <x v="2"/>
    <x v="7"/>
    <x v="1"/>
    <n v="34"/>
  </r>
  <r>
    <s v="Osram, Sylvania, Danvers, MA "/>
    <x v="14"/>
    <d v="2012-11-09T00:00:00"/>
    <x v="1"/>
    <s v="Restricted"/>
    <x v="0"/>
    <x v="2"/>
    <x v="7"/>
    <x v="2"/>
    <n v="31"/>
  </r>
  <r>
    <s v="Osram, Sylvania, Danvers, MA "/>
    <x v="14"/>
    <d v="2012-11-09T00:00:00"/>
    <x v="1"/>
    <s v="Restricted"/>
    <x v="0"/>
    <x v="1"/>
    <x v="4"/>
    <x v="0"/>
    <n v="31"/>
  </r>
  <r>
    <s v="Osram, Sylvania, Danvers, MA "/>
    <x v="14"/>
    <d v="2012-11-09T00:00:00"/>
    <x v="1"/>
    <s v="Restricted"/>
    <x v="0"/>
    <x v="1"/>
    <x v="4"/>
    <x v="1"/>
    <n v="36"/>
  </r>
  <r>
    <s v="Osram, Sylvania, Danvers, MA "/>
    <x v="14"/>
    <d v="2012-11-09T00:00:00"/>
    <x v="1"/>
    <s v="Restricted"/>
    <x v="0"/>
    <x v="1"/>
    <x v="4"/>
    <x v="2"/>
    <n v="37"/>
  </r>
  <r>
    <s v="Osram, Sylvania, Danvers, MA "/>
    <x v="14"/>
    <d v="2012-11-09T00:00:00"/>
    <x v="1"/>
    <s v="Restricted"/>
    <x v="0"/>
    <x v="0"/>
    <x v="0"/>
    <x v="0"/>
    <n v="31"/>
  </r>
  <r>
    <s v="Osram, Sylvania, Danvers, MA "/>
    <x v="14"/>
    <d v="2012-11-09T00:00:00"/>
    <x v="1"/>
    <s v="Restricted"/>
    <x v="0"/>
    <x v="0"/>
    <x v="0"/>
    <x v="1"/>
    <n v="37"/>
  </r>
  <r>
    <s v="Osram, Sylvania, Danvers, MA "/>
    <x v="14"/>
    <d v="2012-11-09T00:00:00"/>
    <x v="1"/>
    <s v="Restricted"/>
    <x v="0"/>
    <x v="0"/>
    <x v="0"/>
    <x v="2"/>
    <n v="32"/>
  </r>
  <r>
    <s v="Osram, Sylvania, Danvers, MA "/>
    <x v="14"/>
    <d v="2012-11-09T00:00:00"/>
    <x v="1"/>
    <s v="Restricted"/>
    <x v="2"/>
    <x v="2"/>
    <x v="9"/>
    <x v="0"/>
    <n v="18"/>
  </r>
  <r>
    <s v="Osram, Sylvania, Danvers, MA "/>
    <x v="14"/>
    <d v="2012-11-09T00:00:00"/>
    <x v="1"/>
    <s v="Restricted"/>
    <x v="2"/>
    <x v="2"/>
    <x v="9"/>
    <x v="1"/>
    <n v="27"/>
  </r>
  <r>
    <s v="Osram, Sylvania, Danvers, MA "/>
    <x v="14"/>
    <d v="2012-11-09T00:00:00"/>
    <x v="1"/>
    <s v="Restricted"/>
    <x v="2"/>
    <x v="2"/>
    <x v="9"/>
    <x v="2"/>
    <n v="25"/>
  </r>
  <r>
    <s v="Osram, Sylvania, Danvers, MA "/>
    <x v="14"/>
    <d v="2012-11-09T00:00:00"/>
    <x v="1"/>
    <s v="Restricted"/>
    <x v="2"/>
    <x v="1"/>
    <x v="6"/>
    <x v="0"/>
    <n v="30"/>
  </r>
  <r>
    <s v="Osram, Sylvania, Danvers, MA "/>
    <x v="14"/>
    <d v="2012-11-09T00:00:00"/>
    <x v="1"/>
    <s v="Restricted"/>
    <x v="2"/>
    <x v="1"/>
    <x v="6"/>
    <x v="1"/>
    <n v="31"/>
  </r>
  <r>
    <s v="Osram, Sylvania, Danvers, MA "/>
    <x v="14"/>
    <d v="2012-11-09T00:00:00"/>
    <x v="1"/>
    <s v="Restricted"/>
    <x v="2"/>
    <x v="1"/>
    <x v="6"/>
    <x v="2"/>
    <n v="32"/>
  </r>
  <r>
    <s v="Osram, Sylvania, Danvers, MA "/>
    <x v="14"/>
    <d v="2012-11-09T00:00:00"/>
    <x v="1"/>
    <s v="Restricted"/>
    <x v="2"/>
    <x v="0"/>
    <x v="2"/>
    <x v="0"/>
    <n v="31"/>
  </r>
  <r>
    <s v="Osram, Sylvania, Danvers, MA "/>
    <x v="14"/>
    <d v="2012-11-09T00:00:00"/>
    <x v="1"/>
    <s v="Restricted"/>
    <x v="2"/>
    <x v="0"/>
    <x v="2"/>
    <x v="1"/>
    <n v="37"/>
  </r>
  <r>
    <s v="Osram, Sylvania, Danvers, MA "/>
    <x v="14"/>
    <d v="2012-11-09T00:00:00"/>
    <x v="1"/>
    <s v="Restricted"/>
    <x v="2"/>
    <x v="0"/>
    <x v="2"/>
    <x v="2"/>
    <n v="34"/>
  </r>
  <r>
    <s v="Osram, Sylvania, Danvers, MA "/>
    <x v="15"/>
    <d v="2013-10-15T00:00:00"/>
    <x v="1"/>
    <s v="Restricted"/>
    <x v="1"/>
    <x v="2"/>
    <x v="8"/>
    <x v="0"/>
    <n v="1"/>
  </r>
  <r>
    <s v="Osram, Sylvania, Danvers, MA "/>
    <x v="15"/>
    <d v="2013-10-15T00:00:00"/>
    <x v="1"/>
    <s v="Restricted"/>
    <x v="1"/>
    <x v="2"/>
    <x v="8"/>
    <x v="1"/>
    <n v="10"/>
  </r>
  <r>
    <s v="Osram, Sylvania, Danvers, MA "/>
    <x v="15"/>
    <d v="2013-10-15T00:00:00"/>
    <x v="1"/>
    <s v="Restricted"/>
    <x v="1"/>
    <x v="2"/>
    <x v="8"/>
    <x v="2"/>
    <n v="20"/>
  </r>
  <r>
    <s v="Osram, Sylvania, Danvers, MA "/>
    <x v="15"/>
    <d v="2013-10-15T00:00:00"/>
    <x v="1"/>
    <s v="Restricted"/>
    <x v="1"/>
    <x v="1"/>
    <x v="5"/>
    <x v="0"/>
    <n v="10"/>
  </r>
  <r>
    <s v="Osram, Sylvania, Danvers, MA "/>
    <x v="15"/>
    <d v="2013-10-15T00:00:00"/>
    <x v="1"/>
    <s v="Restricted"/>
    <x v="1"/>
    <x v="1"/>
    <x v="5"/>
    <x v="1"/>
    <n v="10"/>
  </r>
  <r>
    <s v="Osram, Sylvania, Danvers, MA "/>
    <x v="15"/>
    <d v="2013-10-15T00:00:00"/>
    <x v="1"/>
    <s v="Restricted"/>
    <x v="1"/>
    <x v="1"/>
    <x v="5"/>
    <x v="2"/>
    <n v="20"/>
  </r>
  <r>
    <s v="Osram, Sylvania, Danvers, MA "/>
    <x v="15"/>
    <d v="2013-10-15T00:00:00"/>
    <x v="1"/>
    <s v="Restricted"/>
    <x v="1"/>
    <x v="0"/>
    <x v="1"/>
    <x v="1"/>
    <n v="20"/>
  </r>
  <r>
    <s v="Osram, Sylvania, Danvers, MA "/>
    <x v="15"/>
    <d v="2013-10-15T00:00:00"/>
    <x v="1"/>
    <s v="Restricted"/>
    <x v="1"/>
    <x v="0"/>
    <x v="1"/>
    <x v="2"/>
    <n v="20"/>
  </r>
  <r>
    <s v="Osram, Sylvania, Danvers, MA "/>
    <x v="15"/>
    <d v="2013-10-15T00:00:00"/>
    <x v="1"/>
    <s v="Restricted"/>
    <x v="0"/>
    <x v="2"/>
    <x v="7"/>
    <x v="1"/>
    <n v="25"/>
  </r>
  <r>
    <s v="Osram, Sylvania, Danvers, MA "/>
    <x v="15"/>
    <d v="2013-10-15T00:00:00"/>
    <x v="1"/>
    <s v="Restricted"/>
    <x v="0"/>
    <x v="2"/>
    <x v="7"/>
    <x v="2"/>
    <n v="26"/>
  </r>
  <r>
    <s v="Osram, Sylvania, Danvers, MA "/>
    <x v="15"/>
    <d v="2013-10-15T00:00:00"/>
    <x v="1"/>
    <s v="Restricted"/>
    <x v="0"/>
    <x v="1"/>
    <x v="4"/>
    <x v="0"/>
    <n v="34"/>
  </r>
  <r>
    <s v="Osram, Sylvania, Danvers, MA "/>
    <x v="15"/>
    <d v="2013-10-15T00:00:00"/>
    <x v="1"/>
    <s v="Restricted"/>
    <x v="0"/>
    <x v="1"/>
    <x v="4"/>
    <x v="1"/>
    <n v="37"/>
  </r>
  <r>
    <s v="Osram, Sylvania, Danvers, MA "/>
    <x v="15"/>
    <d v="2013-10-15T00:00:00"/>
    <x v="1"/>
    <s v="Restricted"/>
    <x v="0"/>
    <x v="1"/>
    <x v="4"/>
    <x v="2"/>
    <n v="35"/>
  </r>
  <r>
    <s v="Osram, Sylvania, Danvers, MA "/>
    <x v="15"/>
    <d v="2013-10-15T00:00:00"/>
    <x v="1"/>
    <s v="Restricted"/>
    <x v="0"/>
    <x v="0"/>
    <x v="0"/>
    <x v="0"/>
    <n v="32"/>
  </r>
  <r>
    <s v="Osram, Sylvania, Danvers, MA "/>
    <x v="15"/>
    <d v="2013-10-15T00:00:00"/>
    <x v="1"/>
    <s v="Restricted"/>
    <x v="0"/>
    <x v="0"/>
    <x v="0"/>
    <x v="1"/>
    <n v="35"/>
  </r>
  <r>
    <s v="Osram, Sylvania, Danvers, MA "/>
    <x v="15"/>
    <d v="2013-10-15T00:00:00"/>
    <x v="1"/>
    <s v="Restricted"/>
    <x v="0"/>
    <x v="0"/>
    <x v="0"/>
    <x v="2"/>
    <n v="32"/>
  </r>
  <r>
    <s v="Osram, Sylvania, Danvers, MA "/>
    <x v="15"/>
    <d v="2013-10-15T00:00:00"/>
    <x v="1"/>
    <s v="Restricted"/>
    <x v="2"/>
    <x v="2"/>
    <x v="9"/>
    <x v="0"/>
    <n v="35"/>
  </r>
  <r>
    <s v="Osram, Sylvania, Danvers, MA "/>
    <x v="15"/>
    <d v="2013-10-15T00:00:00"/>
    <x v="1"/>
    <s v="Restricted"/>
    <x v="2"/>
    <x v="2"/>
    <x v="9"/>
    <x v="1"/>
    <n v="52"/>
  </r>
  <r>
    <s v="Osram, Sylvania, Danvers, MA "/>
    <x v="15"/>
    <d v="2013-10-15T00:00:00"/>
    <x v="1"/>
    <s v="Restricted"/>
    <x v="2"/>
    <x v="2"/>
    <x v="9"/>
    <x v="2"/>
    <n v="40"/>
  </r>
  <r>
    <s v="Osram, Sylvania, Danvers, MA "/>
    <x v="15"/>
    <d v="2013-10-15T00:00:00"/>
    <x v="1"/>
    <s v="Restricted"/>
    <x v="2"/>
    <x v="1"/>
    <x v="6"/>
    <x v="0"/>
    <n v="28"/>
  </r>
  <r>
    <s v="Osram, Sylvania, Danvers, MA "/>
    <x v="15"/>
    <d v="2013-10-15T00:00:00"/>
    <x v="1"/>
    <s v="Restricted"/>
    <x v="2"/>
    <x v="1"/>
    <x v="6"/>
    <x v="1"/>
    <n v="29"/>
  </r>
  <r>
    <s v="Osram, Sylvania, Danvers, MA "/>
    <x v="15"/>
    <d v="2013-10-15T00:00:00"/>
    <x v="1"/>
    <s v="Restricted"/>
    <x v="2"/>
    <x v="1"/>
    <x v="6"/>
    <x v="2"/>
    <n v="30"/>
  </r>
  <r>
    <s v="Osram, Sylvania, Danvers, MA "/>
    <x v="15"/>
    <d v="2013-10-15T00:00:00"/>
    <x v="1"/>
    <s v="Restricted"/>
    <x v="2"/>
    <x v="0"/>
    <x v="2"/>
    <x v="0"/>
    <n v="29"/>
  </r>
  <r>
    <s v="Osram, Sylvania, Danvers, MA "/>
    <x v="15"/>
    <d v="2013-10-15T00:00:00"/>
    <x v="1"/>
    <s v="Restricted"/>
    <x v="2"/>
    <x v="0"/>
    <x v="2"/>
    <x v="1"/>
    <n v="31"/>
  </r>
  <r>
    <s v="Osram, Sylvania, Danvers, MA "/>
    <x v="15"/>
    <d v="2013-10-15T00:00:00"/>
    <x v="1"/>
    <s v="Restricted"/>
    <x v="2"/>
    <x v="0"/>
    <x v="2"/>
    <x v="2"/>
    <n v="35"/>
  </r>
  <r>
    <s v="Osram, Sylvania, Danvers, MA "/>
    <x v="16"/>
    <d v="2014-11-10T00:00:00"/>
    <x v="1"/>
    <s v="Restricted"/>
    <x v="1"/>
    <x v="2"/>
    <x v="8"/>
    <x v="0"/>
    <n v="5"/>
  </r>
  <r>
    <s v="Osram, Sylvania, Danvers, MA "/>
    <x v="16"/>
    <d v="2014-11-10T00:00:00"/>
    <x v="1"/>
    <s v="Restricted"/>
    <x v="1"/>
    <x v="2"/>
    <x v="8"/>
    <x v="1"/>
    <n v="20"/>
  </r>
  <r>
    <s v="Osram, Sylvania, Danvers, MA "/>
    <x v="16"/>
    <d v="2014-11-10T00:00:00"/>
    <x v="1"/>
    <s v="Restricted"/>
    <x v="1"/>
    <x v="2"/>
    <x v="8"/>
    <x v="2"/>
    <n v="15"/>
  </r>
  <r>
    <s v="Osram, Sylvania, Danvers, MA "/>
    <x v="16"/>
    <d v="2014-11-10T00:00:00"/>
    <x v="1"/>
    <s v="Restricted"/>
    <x v="1"/>
    <x v="1"/>
    <x v="5"/>
    <x v="0"/>
    <n v="24"/>
  </r>
  <r>
    <s v="Osram, Sylvania, Danvers, MA "/>
    <x v="16"/>
    <d v="2014-11-10T00:00:00"/>
    <x v="1"/>
    <s v="Restricted"/>
    <x v="1"/>
    <x v="1"/>
    <x v="5"/>
    <x v="1"/>
    <n v="17"/>
  </r>
  <r>
    <s v="Osram, Sylvania, Danvers, MA "/>
    <x v="16"/>
    <d v="2014-11-10T00:00:00"/>
    <x v="1"/>
    <s v="Restricted"/>
    <x v="1"/>
    <x v="1"/>
    <x v="5"/>
    <x v="2"/>
    <n v="25"/>
  </r>
  <r>
    <s v="Osram, Sylvania, Danvers, MA "/>
    <x v="16"/>
    <d v="2014-11-10T00:00:00"/>
    <x v="1"/>
    <s v="Restricted"/>
    <x v="1"/>
    <x v="0"/>
    <x v="1"/>
    <x v="0"/>
    <n v="17"/>
  </r>
  <r>
    <s v="Osram, Sylvania, Danvers, MA "/>
    <x v="16"/>
    <d v="2014-11-10T00:00:00"/>
    <x v="1"/>
    <s v="Restricted"/>
    <x v="1"/>
    <x v="0"/>
    <x v="1"/>
    <x v="1"/>
    <n v="23"/>
  </r>
  <r>
    <s v="Osram, Sylvania, Danvers, MA "/>
    <x v="16"/>
    <d v="2014-11-10T00:00:00"/>
    <x v="1"/>
    <s v="Restricted"/>
    <x v="1"/>
    <x v="0"/>
    <x v="1"/>
    <x v="2"/>
    <n v="24"/>
  </r>
  <r>
    <s v="Osram, Sylvania, Danvers, MA "/>
    <x v="16"/>
    <d v="2014-11-10T00:00:00"/>
    <x v="1"/>
    <s v="Restricted"/>
    <x v="0"/>
    <x v="2"/>
    <x v="7"/>
    <x v="0"/>
    <n v="30"/>
  </r>
  <r>
    <s v="Osram, Sylvania, Danvers, MA "/>
    <x v="16"/>
    <d v="2014-11-10T00:00:00"/>
    <x v="1"/>
    <s v="Restricted"/>
    <x v="0"/>
    <x v="2"/>
    <x v="7"/>
    <x v="1"/>
    <n v="36"/>
  </r>
  <r>
    <s v="Osram, Sylvania, Danvers, MA "/>
    <x v="16"/>
    <d v="2014-11-10T00:00:00"/>
    <x v="1"/>
    <s v="Restricted"/>
    <x v="0"/>
    <x v="2"/>
    <x v="7"/>
    <x v="2"/>
    <n v="40"/>
  </r>
  <r>
    <s v="Osram, Sylvania, Danvers, MA "/>
    <x v="16"/>
    <d v="2014-11-10T00:00:00"/>
    <x v="1"/>
    <s v="Restricted"/>
    <x v="0"/>
    <x v="1"/>
    <x v="4"/>
    <x v="0"/>
    <n v="34"/>
  </r>
  <r>
    <s v="Osram, Sylvania, Danvers, MA "/>
    <x v="16"/>
    <d v="2014-11-10T00:00:00"/>
    <x v="1"/>
    <s v="Restricted"/>
    <x v="0"/>
    <x v="1"/>
    <x v="4"/>
    <x v="1"/>
    <n v="35"/>
  </r>
  <r>
    <s v="Osram, Sylvania, Danvers, MA "/>
    <x v="16"/>
    <d v="2014-11-10T00:00:00"/>
    <x v="1"/>
    <s v="Restricted"/>
    <x v="0"/>
    <x v="1"/>
    <x v="4"/>
    <x v="2"/>
    <n v="40"/>
  </r>
  <r>
    <s v="Osram, Sylvania, Danvers, MA "/>
    <x v="16"/>
    <d v="2014-11-10T00:00:00"/>
    <x v="1"/>
    <s v="Restricted"/>
    <x v="0"/>
    <x v="0"/>
    <x v="0"/>
    <x v="0"/>
    <n v="35"/>
  </r>
  <r>
    <s v="Osram, Sylvania, Danvers, MA "/>
    <x v="16"/>
    <d v="2014-11-10T00:00:00"/>
    <x v="1"/>
    <s v="Restricted"/>
    <x v="0"/>
    <x v="0"/>
    <x v="0"/>
    <x v="1"/>
    <n v="38"/>
  </r>
  <r>
    <s v="Osram, Sylvania, Danvers, MA "/>
    <x v="16"/>
    <d v="2014-11-10T00:00:00"/>
    <x v="1"/>
    <s v="Restricted"/>
    <x v="0"/>
    <x v="0"/>
    <x v="0"/>
    <x v="2"/>
    <n v="40"/>
  </r>
  <r>
    <s v="Osram, Sylvania, Danvers, MA "/>
    <x v="16"/>
    <d v="2014-11-10T00:00:00"/>
    <x v="1"/>
    <s v="Restricted"/>
    <x v="2"/>
    <x v="2"/>
    <x v="9"/>
    <x v="0"/>
    <n v="21"/>
  </r>
  <r>
    <s v="Osram, Sylvania, Danvers, MA "/>
    <x v="16"/>
    <d v="2014-11-10T00:00:00"/>
    <x v="1"/>
    <s v="Restricted"/>
    <x v="2"/>
    <x v="2"/>
    <x v="9"/>
    <x v="1"/>
    <n v="32"/>
  </r>
  <r>
    <s v="Osram, Sylvania, Danvers, MA "/>
    <x v="16"/>
    <d v="2014-11-10T00:00:00"/>
    <x v="1"/>
    <s v="Restricted"/>
    <x v="2"/>
    <x v="2"/>
    <x v="9"/>
    <x v="2"/>
    <n v="30"/>
  </r>
  <r>
    <s v="Osram, Sylvania, Danvers, MA "/>
    <x v="16"/>
    <d v="2014-11-10T00:00:00"/>
    <x v="1"/>
    <s v="Restricted"/>
    <x v="2"/>
    <x v="1"/>
    <x v="6"/>
    <x v="0"/>
    <n v="30"/>
  </r>
  <r>
    <s v="Osram, Sylvania, Danvers, MA "/>
    <x v="16"/>
    <d v="2014-11-10T00:00:00"/>
    <x v="1"/>
    <s v="Restricted"/>
    <x v="2"/>
    <x v="1"/>
    <x v="6"/>
    <x v="1"/>
    <n v="32"/>
  </r>
  <r>
    <s v="Osram, Sylvania, Danvers, MA "/>
    <x v="16"/>
    <d v="2014-11-10T00:00:00"/>
    <x v="1"/>
    <s v="Restricted"/>
    <x v="2"/>
    <x v="1"/>
    <x v="6"/>
    <x v="2"/>
    <n v="40"/>
  </r>
  <r>
    <s v="Osram, Sylvania, Danvers, MA "/>
    <x v="16"/>
    <d v="2014-11-10T00:00:00"/>
    <x v="1"/>
    <s v="Restricted"/>
    <x v="2"/>
    <x v="0"/>
    <x v="2"/>
    <x v="0"/>
    <n v="30"/>
  </r>
  <r>
    <s v="Osram, Sylvania, Danvers, MA "/>
    <x v="16"/>
    <d v="2014-11-10T00:00:00"/>
    <x v="1"/>
    <s v="Restricted"/>
    <x v="2"/>
    <x v="0"/>
    <x v="2"/>
    <x v="1"/>
    <n v="35"/>
  </r>
  <r>
    <s v="Osram, Sylvania, Danvers, MA "/>
    <x v="16"/>
    <d v="2014-11-10T00:00:00"/>
    <x v="1"/>
    <s v="Restricted"/>
    <x v="2"/>
    <x v="0"/>
    <x v="2"/>
    <x v="2"/>
    <n v="43"/>
  </r>
  <r>
    <s v="Osram, Sylvania, Danvers, MA "/>
    <x v="17"/>
    <d v="2015-10-09T00:00:00"/>
    <x v="1"/>
    <s v="Restricted"/>
    <x v="1"/>
    <x v="2"/>
    <x v="8"/>
    <x v="0"/>
    <n v="10"/>
  </r>
  <r>
    <s v="Osram, Sylvania, Danvers, MA "/>
    <x v="17"/>
    <d v="2015-10-09T00:00:00"/>
    <x v="1"/>
    <s v="Restricted"/>
    <x v="1"/>
    <x v="2"/>
    <x v="8"/>
    <x v="1"/>
    <s v="1`0"/>
  </r>
  <r>
    <s v="Osram, Sylvania, Danvers, MA "/>
    <x v="17"/>
    <d v="2015-10-09T00:00:00"/>
    <x v="1"/>
    <s v="Restricted"/>
    <x v="1"/>
    <x v="2"/>
    <x v="8"/>
    <x v="2"/>
    <n v="18"/>
  </r>
  <r>
    <s v="Osram, Sylvania, Danvers, MA "/>
    <x v="17"/>
    <d v="2015-10-09T00:00:00"/>
    <x v="1"/>
    <s v="Restricted"/>
    <x v="1"/>
    <x v="1"/>
    <x v="5"/>
    <x v="0"/>
    <n v="19"/>
  </r>
  <r>
    <s v="Osram, Sylvania, Danvers, MA "/>
    <x v="17"/>
    <d v="2015-10-09T00:00:00"/>
    <x v="1"/>
    <s v="Restricted"/>
    <x v="1"/>
    <x v="1"/>
    <x v="5"/>
    <x v="1"/>
    <n v="20"/>
  </r>
  <r>
    <s v="Osram, Sylvania, Danvers, MA "/>
    <x v="17"/>
    <d v="2015-10-09T00:00:00"/>
    <x v="1"/>
    <s v="Restricted"/>
    <x v="1"/>
    <x v="1"/>
    <x v="5"/>
    <x v="2"/>
    <n v="22"/>
  </r>
  <r>
    <s v="Osram, Sylvania, Danvers, MA "/>
    <x v="17"/>
    <d v="2015-10-09T00:00:00"/>
    <x v="1"/>
    <s v="Restricted"/>
    <x v="1"/>
    <x v="0"/>
    <x v="1"/>
    <x v="0"/>
    <n v="15"/>
  </r>
  <r>
    <s v="Osram, Sylvania, Danvers, MA "/>
    <x v="17"/>
    <d v="2015-10-09T00:00:00"/>
    <x v="1"/>
    <s v="Restricted"/>
    <x v="1"/>
    <x v="0"/>
    <x v="1"/>
    <x v="1"/>
    <n v="25"/>
  </r>
  <r>
    <s v="Osram, Sylvania, Danvers, MA "/>
    <x v="17"/>
    <d v="2015-10-09T00:00:00"/>
    <x v="1"/>
    <s v="Restricted"/>
    <x v="1"/>
    <x v="0"/>
    <x v="1"/>
    <x v="2"/>
    <n v="28"/>
  </r>
  <r>
    <s v="Osram, Sylvania, Danvers, MA "/>
    <x v="17"/>
    <d v="2015-10-09T00:00:00"/>
    <x v="1"/>
    <s v="Restricted"/>
    <x v="0"/>
    <x v="2"/>
    <x v="7"/>
    <x v="0"/>
    <n v="36"/>
  </r>
  <r>
    <s v="Osram, Sylvania, Danvers, MA "/>
    <x v="17"/>
    <d v="2015-10-09T00:00:00"/>
    <x v="1"/>
    <s v="Restricted"/>
    <x v="0"/>
    <x v="2"/>
    <x v="7"/>
    <x v="1"/>
    <n v="35"/>
  </r>
  <r>
    <s v="Osram, Sylvania, Danvers, MA "/>
    <x v="17"/>
    <d v="2015-10-09T00:00:00"/>
    <x v="1"/>
    <s v="Restricted"/>
    <x v="0"/>
    <x v="2"/>
    <x v="7"/>
    <x v="2"/>
    <n v="40"/>
  </r>
  <r>
    <s v="Osram, Sylvania, Danvers, MA "/>
    <x v="17"/>
    <d v="2015-10-09T00:00:00"/>
    <x v="1"/>
    <s v="Restricted"/>
    <x v="0"/>
    <x v="1"/>
    <x v="4"/>
    <x v="0"/>
    <n v="40"/>
  </r>
  <r>
    <s v="Osram, Sylvania, Danvers, MA "/>
    <x v="17"/>
    <d v="2015-10-09T00:00:00"/>
    <x v="1"/>
    <s v="Restricted"/>
    <x v="0"/>
    <x v="1"/>
    <x v="4"/>
    <x v="1"/>
    <n v="43"/>
  </r>
  <r>
    <s v="Osram, Sylvania, Danvers, MA "/>
    <x v="17"/>
    <d v="2015-10-09T00:00:00"/>
    <x v="1"/>
    <s v="Restricted"/>
    <x v="0"/>
    <x v="1"/>
    <x v="4"/>
    <x v="2"/>
    <n v="40"/>
  </r>
  <r>
    <s v="Osram, Sylvania, Danvers, MA "/>
    <x v="17"/>
    <d v="2015-10-09T00:00:00"/>
    <x v="1"/>
    <s v="Restricted"/>
    <x v="0"/>
    <x v="0"/>
    <x v="0"/>
    <x v="0"/>
    <n v="40"/>
  </r>
  <r>
    <s v="Osram, Sylvania, Danvers, MA "/>
    <x v="17"/>
    <d v="2015-10-09T00:00:00"/>
    <x v="1"/>
    <s v="Restricted"/>
    <x v="0"/>
    <x v="0"/>
    <x v="0"/>
    <x v="1"/>
    <n v="40"/>
  </r>
  <r>
    <s v="Osram, Sylvania, Danvers, MA "/>
    <x v="17"/>
    <d v="2015-10-09T00:00:00"/>
    <x v="1"/>
    <s v="Restricted"/>
    <x v="0"/>
    <x v="0"/>
    <x v="0"/>
    <x v="2"/>
    <n v="40"/>
  </r>
  <r>
    <s v="Osram, Sylvania, Danvers, MA "/>
    <x v="17"/>
    <d v="2015-10-09T00:00:00"/>
    <x v="1"/>
    <s v="Restricted"/>
    <x v="2"/>
    <x v="2"/>
    <x v="9"/>
    <x v="1"/>
    <n v="26"/>
  </r>
  <r>
    <s v="Osram, Sylvania, Danvers, MA "/>
    <x v="17"/>
    <d v="2015-10-09T00:00:00"/>
    <x v="1"/>
    <s v="Restricted"/>
    <x v="2"/>
    <x v="2"/>
    <x v="9"/>
    <x v="2"/>
    <n v="30"/>
  </r>
  <r>
    <s v="Osram, Sylvania, Danvers, MA "/>
    <x v="17"/>
    <d v="2015-10-09T00:00:00"/>
    <x v="1"/>
    <s v="Restricted"/>
    <x v="2"/>
    <x v="1"/>
    <x v="6"/>
    <x v="0"/>
    <n v="35"/>
  </r>
  <r>
    <s v="Osram, Sylvania, Danvers, MA "/>
    <x v="17"/>
    <d v="2015-10-09T00:00:00"/>
    <x v="1"/>
    <s v="Restricted"/>
    <x v="2"/>
    <x v="1"/>
    <x v="6"/>
    <x v="1"/>
    <n v="35"/>
  </r>
  <r>
    <s v="Osram, Sylvania, Danvers, MA "/>
    <x v="17"/>
    <d v="2015-10-09T00:00:00"/>
    <x v="1"/>
    <s v="Restricted"/>
    <x v="2"/>
    <x v="1"/>
    <x v="6"/>
    <x v="2"/>
    <n v="40"/>
  </r>
  <r>
    <s v="Osram, Sylvania, Danvers, MA "/>
    <x v="17"/>
    <d v="2015-10-09T00:00:00"/>
    <x v="1"/>
    <s v="Restricted"/>
    <x v="2"/>
    <x v="0"/>
    <x v="2"/>
    <x v="0"/>
    <n v="39"/>
  </r>
  <r>
    <s v="Osram, Sylvania, Danvers, MA "/>
    <x v="17"/>
    <d v="2015-10-09T00:00:00"/>
    <x v="1"/>
    <s v="Restricted"/>
    <x v="2"/>
    <x v="0"/>
    <x v="2"/>
    <x v="1"/>
    <n v="45"/>
  </r>
  <r>
    <s v="Osram, Sylvania, Danvers, MA "/>
    <x v="17"/>
    <d v="2015-10-09T00:00:00"/>
    <x v="1"/>
    <s v="Restricted"/>
    <x v="2"/>
    <x v="0"/>
    <x v="2"/>
    <x v="2"/>
    <n v="41"/>
  </r>
  <r>
    <s v="Osram, Sylvania, Danvers, MA "/>
    <x v="18"/>
    <d v="2016-11-08T00:00:00"/>
    <x v="1"/>
    <s v="Restricted"/>
    <x v="1"/>
    <x v="2"/>
    <x v="8"/>
    <x v="0"/>
    <n v="4"/>
  </r>
  <r>
    <s v="Osram, Sylvania, Danvers, MA "/>
    <x v="18"/>
    <d v="2016-11-08T00:00:00"/>
    <x v="1"/>
    <s v="Restricted"/>
    <x v="1"/>
    <x v="2"/>
    <x v="8"/>
    <x v="1"/>
    <n v="8"/>
  </r>
  <r>
    <s v="Osram, Sylvania, Danvers, MA "/>
    <x v="18"/>
    <d v="2016-11-08T00:00:00"/>
    <x v="1"/>
    <s v="Restricted"/>
    <x v="1"/>
    <x v="2"/>
    <x v="8"/>
    <x v="2"/>
    <n v="10"/>
  </r>
  <r>
    <s v="Osram, Sylvania, Danvers, MA "/>
    <x v="18"/>
    <d v="2016-11-08T00:00:00"/>
    <x v="1"/>
    <s v="Restricted"/>
    <x v="1"/>
    <x v="1"/>
    <x v="5"/>
    <x v="0"/>
    <n v="12"/>
  </r>
  <r>
    <s v="Osram, Sylvania, Danvers, MA "/>
    <x v="18"/>
    <d v="2016-11-08T00:00:00"/>
    <x v="1"/>
    <s v="Restricted"/>
    <x v="1"/>
    <x v="1"/>
    <x v="5"/>
    <x v="1"/>
    <n v="16"/>
  </r>
  <r>
    <s v="Osram, Sylvania, Danvers, MA "/>
    <x v="18"/>
    <d v="2016-11-08T00:00:00"/>
    <x v="1"/>
    <s v="Restricted"/>
    <x v="1"/>
    <x v="1"/>
    <x v="5"/>
    <x v="2"/>
    <n v="17"/>
  </r>
  <r>
    <s v="Osram, Sylvania, Danvers, MA "/>
    <x v="18"/>
    <d v="2016-11-08T00:00:00"/>
    <x v="1"/>
    <s v="Restricted"/>
    <x v="1"/>
    <x v="0"/>
    <x v="1"/>
    <x v="0"/>
    <n v="26"/>
  </r>
  <r>
    <s v="Osram, Sylvania, Danvers, MA "/>
    <x v="18"/>
    <d v="2016-11-08T00:00:00"/>
    <x v="1"/>
    <s v="Restricted"/>
    <x v="1"/>
    <x v="0"/>
    <x v="1"/>
    <x v="1"/>
    <n v="22"/>
  </r>
  <r>
    <s v="Osram, Sylvania, Danvers, MA "/>
    <x v="18"/>
    <d v="2016-11-08T00:00:00"/>
    <x v="1"/>
    <s v="Restricted"/>
    <x v="1"/>
    <x v="0"/>
    <x v="1"/>
    <x v="2"/>
    <n v="23"/>
  </r>
  <r>
    <s v="Osram, Sylvania, Danvers, MA "/>
    <x v="18"/>
    <d v="2016-11-08T00:00:00"/>
    <x v="1"/>
    <s v="Restricted"/>
    <x v="0"/>
    <x v="2"/>
    <x v="7"/>
    <x v="0"/>
    <n v="40"/>
  </r>
  <r>
    <s v="Osram, Sylvania, Danvers, MA "/>
    <x v="18"/>
    <d v="2016-11-08T00:00:00"/>
    <x v="1"/>
    <s v="Restricted"/>
    <x v="0"/>
    <x v="2"/>
    <x v="7"/>
    <x v="1"/>
    <n v="36"/>
  </r>
  <r>
    <s v="Osram, Sylvania, Danvers, MA "/>
    <x v="18"/>
    <d v="2016-11-08T00:00:00"/>
    <x v="1"/>
    <s v="Restricted"/>
    <x v="0"/>
    <x v="2"/>
    <x v="7"/>
    <x v="2"/>
    <n v="35"/>
  </r>
  <r>
    <s v="Osram, Sylvania, Danvers, MA "/>
    <x v="18"/>
    <d v="2016-11-08T00:00:00"/>
    <x v="1"/>
    <s v="Restricted"/>
    <x v="0"/>
    <x v="1"/>
    <x v="4"/>
    <x v="0"/>
    <n v="38"/>
  </r>
  <r>
    <s v="Osram, Sylvania, Danvers, MA "/>
    <x v="18"/>
    <d v="2016-11-08T00:00:00"/>
    <x v="1"/>
    <s v="Restricted"/>
    <x v="0"/>
    <x v="1"/>
    <x v="4"/>
    <x v="1"/>
    <n v="35"/>
  </r>
  <r>
    <s v="Osram, Sylvania, Danvers, MA "/>
    <x v="18"/>
    <d v="2016-11-08T00:00:00"/>
    <x v="1"/>
    <s v="Restricted"/>
    <x v="0"/>
    <x v="1"/>
    <x v="4"/>
    <x v="2"/>
    <n v="40"/>
  </r>
  <r>
    <s v="Osram, Sylvania, Danvers, MA "/>
    <x v="18"/>
    <d v="2016-11-08T00:00:00"/>
    <x v="1"/>
    <s v="Restricted"/>
    <x v="0"/>
    <x v="0"/>
    <x v="0"/>
    <x v="0"/>
    <n v="40"/>
  </r>
  <r>
    <s v="Osram, Sylvania, Danvers, MA "/>
    <x v="18"/>
    <d v="2016-11-08T00:00:00"/>
    <x v="1"/>
    <s v="Restricted"/>
    <x v="0"/>
    <x v="0"/>
    <x v="0"/>
    <x v="1"/>
    <n v="41"/>
  </r>
  <r>
    <s v="Osram, Sylvania, Danvers, MA "/>
    <x v="18"/>
    <d v="2016-11-08T00:00:00"/>
    <x v="1"/>
    <s v="Restricted"/>
    <x v="0"/>
    <x v="0"/>
    <x v="0"/>
    <x v="2"/>
    <n v="30"/>
  </r>
  <r>
    <s v="Osram, Sylvania, Danvers, MA "/>
    <x v="18"/>
    <d v="2016-11-08T00:00:00"/>
    <x v="1"/>
    <s v="Restricted"/>
    <x v="2"/>
    <x v="2"/>
    <x v="9"/>
    <x v="0"/>
    <n v="25"/>
  </r>
  <r>
    <s v="Osram, Sylvania, Danvers, MA "/>
    <x v="18"/>
    <d v="2016-11-08T00:00:00"/>
    <x v="1"/>
    <s v="Restricted"/>
    <x v="2"/>
    <x v="2"/>
    <x v="9"/>
    <x v="1"/>
    <n v="30"/>
  </r>
  <r>
    <s v="Osram, Sylvania, Danvers, MA "/>
    <x v="18"/>
    <d v="2016-11-08T00:00:00"/>
    <x v="1"/>
    <s v="Restricted"/>
    <x v="2"/>
    <x v="2"/>
    <x v="9"/>
    <x v="2"/>
    <n v="35"/>
  </r>
  <r>
    <s v="Osram, Sylvania, Danvers, MA "/>
    <x v="18"/>
    <d v="2016-11-08T00:00:00"/>
    <x v="1"/>
    <s v="Restricted"/>
    <x v="2"/>
    <x v="1"/>
    <x v="6"/>
    <x v="0"/>
    <n v="35"/>
  </r>
  <r>
    <s v="Osram, Sylvania, Danvers, MA "/>
    <x v="18"/>
    <d v="2016-11-08T00:00:00"/>
    <x v="1"/>
    <s v="Restricted"/>
    <x v="2"/>
    <x v="1"/>
    <x v="6"/>
    <x v="1"/>
    <n v="31"/>
  </r>
  <r>
    <s v="Osram, Sylvania, Danvers, MA "/>
    <x v="18"/>
    <d v="2016-11-08T00:00:00"/>
    <x v="1"/>
    <s v="Restricted"/>
    <x v="2"/>
    <x v="1"/>
    <x v="6"/>
    <x v="2"/>
    <n v="35"/>
  </r>
  <r>
    <s v="Osram, Sylvania, Danvers, MA "/>
    <x v="18"/>
    <d v="2016-11-08T00:00:00"/>
    <x v="1"/>
    <s v="Restricted"/>
    <x v="2"/>
    <x v="0"/>
    <x v="2"/>
    <x v="0"/>
    <n v="45"/>
  </r>
  <r>
    <s v="Osram, Sylvania, Danvers, MA "/>
    <x v="18"/>
    <d v="2016-11-08T00:00:00"/>
    <x v="1"/>
    <s v="Restricted"/>
    <x v="2"/>
    <x v="0"/>
    <x v="2"/>
    <x v="1"/>
    <n v="42"/>
  </r>
  <r>
    <s v="Osram, Sylvania, Danvers, MA "/>
    <x v="18"/>
    <d v="2016-11-08T00:00:00"/>
    <x v="1"/>
    <s v="Restricted"/>
    <x v="2"/>
    <x v="0"/>
    <x v="2"/>
    <x v="2"/>
    <n v="40"/>
  </r>
  <r>
    <s v="Osram, Sylvania, Danvers, MA "/>
    <x v="19"/>
    <d v="2017-11-03T00:00:00"/>
    <x v="1"/>
    <s v="Restricted"/>
    <x v="1"/>
    <x v="2"/>
    <x v="8"/>
    <x v="0"/>
    <n v="10"/>
  </r>
  <r>
    <s v="Osram, Sylvania, Danvers, MA "/>
    <x v="19"/>
    <d v="2017-11-03T00:00:00"/>
    <x v="1"/>
    <s v="Restricted"/>
    <x v="1"/>
    <x v="2"/>
    <x v="8"/>
    <x v="1"/>
    <n v="7"/>
  </r>
  <r>
    <s v="Osram, Sylvania, Danvers, MA "/>
    <x v="19"/>
    <d v="2017-11-03T00:00:00"/>
    <x v="1"/>
    <s v="Restricted"/>
    <x v="1"/>
    <x v="2"/>
    <x v="8"/>
    <x v="2"/>
    <n v="15"/>
  </r>
  <r>
    <s v="Osram, Sylvania, Danvers, MA "/>
    <x v="19"/>
    <d v="2017-11-03T00:00:00"/>
    <x v="1"/>
    <s v="Restricted"/>
    <x v="1"/>
    <x v="1"/>
    <x v="5"/>
    <x v="0"/>
    <n v="7"/>
  </r>
  <r>
    <s v="Osram, Sylvania, Danvers, MA "/>
    <x v="19"/>
    <d v="2017-11-03T00:00:00"/>
    <x v="1"/>
    <s v="Restricted"/>
    <x v="1"/>
    <x v="1"/>
    <x v="5"/>
    <x v="1"/>
    <n v="20"/>
  </r>
  <r>
    <s v="Osram, Sylvania, Danvers, MA "/>
    <x v="19"/>
    <d v="2017-11-03T00:00:00"/>
    <x v="1"/>
    <s v="Restricted"/>
    <x v="1"/>
    <x v="1"/>
    <x v="5"/>
    <x v="2"/>
    <n v="22"/>
  </r>
  <r>
    <s v="Osram, Sylvania, Danvers, MA "/>
    <x v="19"/>
    <d v="2017-11-03T00:00:00"/>
    <x v="1"/>
    <s v="Restricted"/>
    <x v="1"/>
    <x v="0"/>
    <x v="1"/>
    <x v="0"/>
    <n v="21"/>
  </r>
  <r>
    <s v="Osram, Sylvania, Danvers, MA "/>
    <x v="19"/>
    <d v="2017-11-03T00:00:00"/>
    <x v="1"/>
    <s v="Restricted"/>
    <x v="1"/>
    <x v="0"/>
    <x v="1"/>
    <x v="1"/>
    <n v="25"/>
  </r>
  <r>
    <s v="Osram, Sylvania, Danvers, MA "/>
    <x v="19"/>
    <d v="2017-11-03T00:00:00"/>
    <x v="1"/>
    <s v="Restricted"/>
    <x v="1"/>
    <x v="0"/>
    <x v="1"/>
    <x v="2"/>
    <n v="29"/>
  </r>
  <r>
    <s v="Osram, Sylvania, Danvers, MA "/>
    <x v="19"/>
    <d v="2017-11-03T00:00:00"/>
    <x v="1"/>
    <s v="Restricted"/>
    <x v="0"/>
    <x v="2"/>
    <x v="7"/>
    <x v="0"/>
    <n v="40"/>
  </r>
  <r>
    <s v="Osram, Sylvania, Danvers, MA "/>
    <x v="19"/>
    <d v="2017-11-03T00:00:00"/>
    <x v="1"/>
    <s v="Restricted"/>
    <x v="0"/>
    <x v="2"/>
    <x v="7"/>
    <x v="1"/>
    <n v="40"/>
  </r>
  <r>
    <s v="Osram, Sylvania, Danvers, MA "/>
    <x v="19"/>
    <d v="2017-11-03T00:00:00"/>
    <x v="1"/>
    <s v="Restricted"/>
    <x v="0"/>
    <x v="2"/>
    <x v="7"/>
    <x v="2"/>
    <n v="40"/>
  </r>
  <r>
    <s v="Osram, Sylvania, Danvers, MA "/>
    <x v="19"/>
    <d v="2017-11-03T00:00:00"/>
    <x v="1"/>
    <s v="Restricted"/>
    <x v="0"/>
    <x v="1"/>
    <x v="4"/>
    <x v="0"/>
    <n v="29"/>
  </r>
  <r>
    <s v="Osram, Sylvania, Danvers, MA "/>
    <x v="19"/>
    <d v="2017-11-03T00:00:00"/>
    <x v="1"/>
    <s v="Restricted"/>
    <x v="0"/>
    <x v="1"/>
    <x v="4"/>
    <x v="1"/>
    <n v="40"/>
  </r>
  <r>
    <s v="Osram, Sylvania, Danvers, MA "/>
    <x v="19"/>
    <d v="2017-11-03T00:00:00"/>
    <x v="1"/>
    <s v="Restricted"/>
    <x v="0"/>
    <x v="1"/>
    <x v="4"/>
    <x v="2"/>
    <n v="41"/>
  </r>
  <r>
    <s v="Osram, Sylvania, Danvers, MA "/>
    <x v="19"/>
    <d v="2017-11-03T00:00:00"/>
    <x v="1"/>
    <s v="Restricted"/>
    <x v="0"/>
    <x v="0"/>
    <x v="0"/>
    <x v="0"/>
    <n v="40"/>
  </r>
  <r>
    <s v="Osram, Sylvania, Danvers, MA "/>
    <x v="19"/>
    <d v="2017-11-03T00:00:00"/>
    <x v="1"/>
    <s v="Restricted"/>
    <x v="0"/>
    <x v="0"/>
    <x v="0"/>
    <x v="1"/>
    <n v="38"/>
  </r>
  <r>
    <s v="Osram, Sylvania, Danvers, MA "/>
    <x v="19"/>
    <d v="2017-11-03T00:00:00"/>
    <x v="1"/>
    <s v="Restricted"/>
    <x v="0"/>
    <x v="0"/>
    <x v="0"/>
    <x v="2"/>
    <n v="46"/>
  </r>
  <r>
    <s v="Osram, Sylvania, Danvers, MA "/>
    <x v="19"/>
    <d v="2017-11-03T00:00:00"/>
    <x v="1"/>
    <s v="Restricted"/>
    <x v="2"/>
    <x v="2"/>
    <x v="9"/>
    <x v="0"/>
    <n v="26"/>
  </r>
  <r>
    <s v="Osram, Sylvania, Danvers, MA "/>
    <x v="19"/>
    <d v="2017-11-03T00:00:00"/>
    <x v="1"/>
    <s v="Restricted"/>
    <x v="2"/>
    <x v="2"/>
    <x v="9"/>
    <x v="1"/>
    <n v="30"/>
  </r>
  <r>
    <s v="Osram, Sylvania, Danvers, MA "/>
    <x v="19"/>
    <d v="2017-11-03T00:00:00"/>
    <x v="1"/>
    <s v="Restricted"/>
    <x v="2"/>
    <x v="2"/>
    <x v="9"/>
    <x v="2"/>
    <n v="25"/>
  </r>
  <r>
    <s v="Osram, Sylvania, Danvers, MA "/>
    <x v="19"/>
    <d v="2017-11-03T00:00:00"/>
    <x v="1"/>
    <s v="Restricted"/>
    <x v="2"/>
    <x v="1"/>
    <x v="6"/>
    <x v="0"/>
    <n v="33"/>
  </r>
  <r>
    <s v="Osram, Sylvania, Danvers, MA "/>
    <x v="19"/>
    <d v="2017-11-03T00:00:00"/>
    <x v="1"/>
    <s v="Restricted"/>
    <x v="2"/>
    <x v="1"/>
    <x v="6"/>
    <x v="1"/>
    <n v="35"/>
  </r>
  <r>
    <s v="Osram, Sylvania, Danvers, MA "/>
    <x v="19"/>
    <d v="2017-11-03T00:00:00"/>
    <x v="1"/>
    <s v="Restricted"/>
    <x v="2"/>
    <x v="1"/>
    <x v="6"/>
    <x v="2"/>
    <n v="30"/>
  </r>
  <r>
    <s v="Osram, Sylvania, Danvers, MA "/>
    <x v="19"/>
    <d v="2017-11-03T00:00:00"/>
    <x v="1"/>
    <s v="Restricted"/>
    <x v="2"/>
    <x v="0"/>
    <x v="2"/>
    <x v="0"/>
    <n v="50"/>
  </r>
  <r>
    <s v="Osram, Sylvania, Danvers, MA "/>
    <x v="19"/>
    <d v="2017-11-03T00:00:00"/>
    <x v="1"/>
    <s v="Restricted"/>
    <x v="2"/>
    <x v="0"/>
    <x v="2"/>
    <x v="1"/>
    <n v="45"/>
  </r>
  <r>
    <s v="Osram, Sylvania, Danvers, MA "/>
    <x v="19"/>
    <d v="2017-11-03T00:00:00"/>
    <x v="1"/>
    <s v="Restricted"/>
    <x v="2"/>
    <x v="0"/>
    <x v="2"/>
    <x v="2"/>
    <n v="40"/>
  </r>
  <r>
    <s v="Osram, Sylvania, Danvers, MA "/>
    <x v="20"/>
    <d v="2018-11-05T00:00:00"/>
    <x v="1"/>
    <s v="Restricted"/>
    <x v="1"/>
    <x v="2"/>
    <x v="8"/>
    <x v="0"/>
    <n v="3"/>
  </r>
  <r>
    <s v="Osram, Sylvania, Danvers, MA "/>
    <x v="20"/>
    <d v="2018-11-05T00:00:00"/>
    <x v="1"/>
    <s v="Restricted"/>
    <x v="1"/>
    <x v="2"/>
    <x v="8"/>
    <x v="1"/>
    <n v="10"/>
  </r>
  <r>
    <s v="Osram, Sylvania, Danvers, MA "/>
    <x v="20"/>
    <d v="2018-11-05T00:00:00"/>
    <x v="1"/>
    <s v="Restricted"/>
    <x v="1"/>
    <x v="2"/>
    <x v="8"/>
    <x v="2"/>
    <n v="10"/>
  </r>
  <r>
    <s v="Osram, Sylvania, Danvers, MA "/>
    <x v="20"/>
    <d v="2018-11-05T00:00:00"/>
    <x v="1"/>
    <s v="Restricted"/>
    <x v="1"/>
    <x v="1"/>
    <x v="5"/>
    <x v="0"/>
    <n v="10"/>
  </r>
  <r>
    <s v="Osram, Sylvania, Danvers, MA "/>
    <x v="20"/>
    <d v="2018-11-05T00:00:00"/>
    <x v="1"/>
    <s v="Restricted"/>
    <x v="1"/>
    <x v="1"/>
    <x v="5"/>
    <x v="1"/>
    <n v="19"/>
  </r>
  <r>
    <s v="Osram, Sylvania, Danvers, MA "/>
    <x v="20"/>
    <d v="2018-11-05T00:00:00"/>
    <x v="1"/>
    <s v="Restricted"/>
    <x v="1"/>
    <x v="1"/>
    <x v="5"/>
    <x v="2"/>
    <n v="20"/>
  </r>
  <r>
    <s v="Osram, Sylvania, Danvers, MA "/>
    <x v="20"/>
    <d v="2018-11-05T00:00:00"/>
    <x v="1"/>
    <s v="Restricted"/>
    <x v="1"/>
    <x v="0"/>
    <x v="1"/>
    <x v="0"/>
    <n v="10"/>
  </r>
  <r>
    <s v="Osram, Sylvania, Danvers, MA "/>
    <x v="20"/>
    <d v="2018-11-05T00:00:00"/>
    <x v="1"/>
    <s v="Restricted"/>
    <x v="1"/>
    <x v="0"/>
    <x v="1"/>
    <x v="1"/>
    <n v="25"/>
  </r>
  <r>
    <s v="Osram, Sylvania, Danvers, MA "/>
    <x v="20"/>
    <d v="2018-11-05T00:00:00"/>
    <x v="1"/>
    <s v="Restricted"/>
    <x v="1"/>
    <x v="0"/>
    <x v="1"/>
    <x v="2"/>
    <n v="20"/>
  </r>
  <r>
    <s v="Osram, Sylvania, Danvers, MA "/>
    <x v="20"/>
    <d v="2018-11-05T00:00:00"/>
    <x v="1"/>
    <s v="Restricted"/>
    <x v="0"/>
    <x v="2"/>
    <x v="7"/>
    <x v="0"/>
    <n v="35"/>
  </r>
  <r>
    <s v="Osram, Sylvania, Danvers, MA "/>
    <x v="20"/>
    <d v="2018-11-05T00:00:00"/>
    <x v="1"/>
    <s v="Restricted"/>
    <x v="0"/>
    <x v="2"/>
    <x v="7"/>
    <x v="1"/>
    <n v="35"/>
  </r>
  <r>
    <s v="Osram, Sylvania, Danvers, MA "/>
    <x v="20"/>
    <d v="2018-11-05T00:00:00"/>
    <x v="1"/>
    <s v="Restricted"/>
    <x v="0"/>
    <x v="2"/>
    <x v="7"/>
    <x v="2"/>
    <n v="35"/>
  </r>
  <r>
    <s v="Osram, Sylvania, Danvers, MA "/>
    <x v="20"/>
    <d v="2018-11-05T00:00:00"/>
    <x v="1"/>
    <s v="Restricted"/>
    <x v="0"/>
    <x v="1"/>
    <x v="4"/>
    <x v="0"/>
    <n v="30"/>
  </r>
  <r>
    <s v="Osram, Sylvania, Danvers, MA "/>
    <x v="20"/>
    <d v="2018-11-05T00:00:00"/>
    <x v="1"/>
    <s v="Restricted"/>
    <x v="0"/>
    <x v="1"/>
    <x v="4"/>
    <x v="1"/>
    <n v="40"/>
  </r>
  <r>
    <s v="Osram, Sylvania, Danvers, MA "/>
    <x v="20"/>
    <d v="2018-11-05T00:00:00"/>
    <x v="1"/>
    <s v="Restricted"/>
    <x v="0"/>
    <x v="1"/>
    <x v="4"/>
    <x v="2"/>
    <n v="27"/>
  </r>
  <r>
    <s v="Osram, Sylvania, Danvers, MA "/>
    <x v="20"/>
    <d v="2018-11-05T00:00:00"/>
    <x v="1"/>
    <s v="Restricted"/>
    <x v="0"/>
    <x v="0"/>
    <x v="0"/>
    <x v="0"/>
    <n v="35"/>
  </r>
  <r>
    <s v="Osram, Sylvania, Danvers, MA "/>
    <x v="20"/>
    <d v="2018-11-05T00:00:00"/>
    <x v="1"/>
    <s v="Restricted"/>
    <x v="0"/>
    <x v="0"/>
    <x v="0"/>
    <x v="1"/>
    <n v="30"/>
  </r>
  <r>
    <s v="Osram, Sylvania, Danvers, MA "/>
    <x v="20"/>
    <d v="2018-11-05T00:00:00"/>
    <x v="1"/>
    <s v="Restricted"/>
    <x v="0"/>
    <x v="0"/>
    <x v="0"/>
    <x v="2"/>
    <n v="31"/>
  </r>
  <r>
    <s v="Osram, Sylvania, Danvers, MA "/>
    <x v="20"/>
    <d v="2018-11-05T00:00:00"/>
    <x v="1"/>
    <s v="Restricted"/>
    <x v="2"/>
    <x v="2"/>
    <x v="9"/>
    <x v="0"/>
    <n v="10"/>
  </r>
  <r>
    <s v="Osram, Sylvania, Danvers, MA "/>
    <x v="20"/>
    <d v="2018-11-05T00:00:00"/>
    <x v="1"/>
    <s v="Restricted"/>
    <x v="2"/>
    <x v="2"/>
    <x v="9"/>
    <x v="1"/>
    <n v="25"/>
  </r>
  <r>
    <s v="Osram, Sylvania, Danvers, MA "/>
    <x v="20"/>
    <d v="2018-11-05T00:00:00"/>
    <x v="1"/>
    <s v="Restricted"/>
    <x v="2"/>
    <x v="2"/>
    <x v="9"/>
    <x v="2"/>
    <n v="29"/>
  </r>
  <r>
    <s v="Osram, Sylvania, Danvers, MA "/>
    <x v="20"/>
    <d v="2018-11-05T00:00:00"/>
    <x v="1"/>
    <s v="Restricted"/>
    <x v="2"/>
    <x v="1"/>
    <x v="6"/>
    <x v="0"/>
    <n v="26"/>
  </r>
  <r>
    <s v="Osram, Sylvania, Danvers, MA "/>
    <x v="20"/>
    <d v="2018-11-05T00:00:00"/>
    <x v="1"/>
    <s v="Restricted"/>
    <x v="2"/>
    <x v="1"/>
    <x v="6"/>
    <x v="1"/>
    <n v="30"/>
  </r>
  <r>
    <s v="Osram, Sylvania, Danvers, MA "/>
    <x v="20"/>
    <d v="2018-11-05T00:00:00"/>
    <x v="1"/>
    <s v="Restricted"/>
    <x v="2"/>
    <x v="1"/>
    <x v="6"/>
    <x v="2"/>
    <n v="35"/>
  </r>
  <r>
    <s v="Osram, Sylvania, Danvers, MA "/>
    <x v="20"/>
    <d v="2018-11-05T00:00:00"/>
    <x v="1"/>
    <s v="Restricted"/>
    <x v="2"/>
    <x v="0"/>
    <x v="2"/>
    <x v="0"/>
    <n v="25"/>
  </r>
  <r>
    <s v="Osram, Sylvania, Danvers, MA "/>
    <x v="20"/>
    <d v="2018-11-05T00:00:00"/>
    <x v="1"/>
    <s v="Restricted"/>
    <x v="2"/>
    <x v="0"/>
    <x v="2"/>
    <x v="1"/>
    <n v="48"/>
  </r>
  <r>
    <s v="Osram, Sylvania, Danvers, MA "/>
    <x v="20"/>
    <d v="2018-11-05T00:00:00"/>
    <x v="1"/>
    <s v="Restricted"/>
    <x v="2"/>
    <x v="0"/>
    <x v="2"/>
    <x v="2"/>
    <n v="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54:W56" firstHeaderRow="1" firstDataRow="2" firstDataCol="1"/>
  <pivotFields count="10">
    <pivotField compact="0" outline="0" subtotalTop="0" showAll="0" includeNewItemsInFilter="1"/>
    <pivotField axis="axisCol" compact="0" outline="0" subtotalTop="0" showAll="0" includeNewItemsInFilter="1">
      <items count="22">
        <item x="0"/>
        <item x="1"/>
        <item x="2"/>
        <item x="3"/>
        <item x="4"/>
        <item x="11"/>
        <item x="5"/>
        <item x="6"/>
        <item x="7"/>
        <item x="8"/>
        <item x="9"/>
        <item x="10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Items count="1">
    <i/>
  </rowItems>
  <colFields count="1">
    <field x="1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" cacheId="3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B112:X127" firstHeaderRow="1" firstDataRow="2" firstDataCol="1"/>
  <pivotFields count="10">
    <pivotField showAll="0"/>
    <pivotField axis="axisCol" showAll="0">
      <items count="22">
        <item x="0"/>
        <item x="1"/>
        <item x="2"/>
        <item x="3"/>
        <item x="4"/>
        <item x="11"/>
        <item x="5"/>
        <item x="6"/>
        <item x="7"/>
        <item x="8"/>
        <item x="9"/>
        <item x="10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numFmtId="14" showAll="0"/>
    <pivotField showAll="0"/>
    <pivotField showAll="0"/>
    <pivotField axis="axisRow" numFmtId="1" showAll="0">
      <items count="5">
        <item x="1"/>
        <item x="0"/>
        <item x="3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showAll="0"/>
    <pivotField dataField="1" showAll="0"/>
  </pivotFields>
  <rowFields count="2">
    <field x="6"/>
    <field x="5"/>
  </rowFields>
  <rowItems count="14">
    <i>
      <x/>
    </i>
    <i r="1">
      <x/>
    </i>
    <i r="1">
      <x v="1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3"/>
    </i>
    <i t="grand">
      <x/>
    </i>
  </rowItems>
  <colFields count="1">
    <field x="1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Average of Salinity" fld="9" subtotal="average" baseField="6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" cacheId="3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showHeaders="0" compact="0" compactData="0" gridDropZones="1">
  <location ref="A83:W89" firstHeaderRow="1" firstDataRow="2" firstDataCol="1"/>
  <pivotFields count="10">
    <pivotField compact="0" outline="0" subtotalTop="0" showAll="0" includeNewItemsInFilter="1"/>
    <pivotField axis="axisCol" compact="0" outline="0" subtotalTop="0" showAll="0" includeNewItemsInFilter="1">
      <items count="22">
        <item x="0"/>
        <item x="1"/>
        <item x="2"/>
        <item x="3"/>
        <item x="4"/>
        <item x="11"/>
        <item x="5"/>
        <item x="6"/>
        <item x="7"/>
        <item x="8"/>
        <item x="9"/>
        <item x="10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x="1"/>
        <item x="0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3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66:L71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numFmtId="1" outline="0" subtotalTop="0" showAll="0" includeNewItemsInFilter="1">
      <items count="5">
        <item x="1"/>
        <item x="0"/>
        <item h="1" x="3"/>
        <item x="2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11">
        <item x="8"/>
        <item x="7"/>
        <item x="9"/>
        <item x="5"/>
        <item x="4"/>
        <item x="6"/>
        <item x="1"/>
        <item x="0"/>
        <item x="2"/>
        <item x="3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5"/>
  </rowFields>
  <rowItems count="4">
    <i>
      <x/>
    </i>
    <i>
      <x v="1"/>
    </i>
    <i>
      <x v="3"/>
    </i>
    <i t="grand">
      <x/>
    </i>
  </rowItems>
  <colFields count="1">
    <field x="7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Average of Salinity" fld="9" subtotal="average" baseField="0" baseItem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4" cacheId="3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15:D21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axis="axisCol" compact="0" outline="0" subtotalTop="0" showAll="0" includeNewItemsInFilter="1">
      <items count="3">
        <item x="1"/>
        <item x="0"/>
        <item t="default"/>
      </items>
    </pivotField>
    <pivotField compact="0" outline="0" subtotalTop="0" showAll="0" includeNewItemsInFilter="1"/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sortType="descending" rankBy="0">
      <items count="5">
        <item x="3"/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Average of Salinity" fld="9" subtotal="average" baseField="0" baseItem="0"/>
  </dataFields>
  <formats count="1">
    <format dxfId="12">
      <pivotArea type="all" dataOnly="0" outline="0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3" cacheId="3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4:E10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" outline="0" subtotalTop="0" showAll="0" includeNewItemsInFilter="1"/>
    <pivotField axis="axisCol" compact="0" outline="0" subtotalTop="0" showAll="0" includeNewItemsInFilter="1" sortType="ascending" rankBy="0">
      <items count="4">
        <item x="2"/>
        <item x="1"/>
        <item x="0"/>
        <item t="default"/>
      </items>
    </pivotField>
    <pivotField compact="0" outline="0" subtotalTop="0" showAll="0" includeNewItemsInFilter="1"/>
    <pivotField axis="axisRow" compact="0" outline="0" subtotalTop="0" showAll="0" includeNewItemsInFilter="1" sortType="descending" rankBy="0">
      <items count="5">
        <item x="3"/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13">
      <pivotArea type="all" dataOnly="0" outline="0" fieldPosition="0"/>
    </format>
  </format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1" cacheId="2" dataOnRows="1" applyNumberFormats="0" applyBorderFormats="0" applyFontFormats="0" applyPatternFormats="0" applyAlignmentFormats="0" applyWidthHeightFormats="1" dataCaption="Data" updatedVersion="3" asteriskTotals="1" showItems="0" showMultipleLabel="0" showMemberPropertyTips="0" useAutoFormatting="1" itemPrintTitles="1" indent="0" compact="0" compactData="0" gridDropZones="1">
  <location ref="B13:Y21" firstHeaderRow="1" firstDataRow="5" firstDataCol="1"/>
  <pivotFields count="10">
    <pivotField compact="0" outline="0" subtotalTop="0" showAll="0" includeNewItemsInFilter="1"/>
    <pivotField axis="axisCol" compact="0" outline="0" subtotalTop="0" showAll="0" includeNewItemsInFilter="1">
      <items count="13">
        <item x="0"/>
        <item x="1"/>
        <item x="2"/>
        <item x="3"/>
        <item x="4"/>
        <item x="11"/>
        <item x="5"/>
        <item x="6"/>
        <item x="7"/>
        <item x="8"/>
        <item x="9"/>
        <item x="10"/>
        <item t="default"/>
      </items>
    </pivotField>
    <pivotField compact="0" numFmtId="14" outline="0" subtotalTop="0" showAll="0" includeNewItemsInFilter="1"/>
    <pivotField axis="axisCol" compact="0" outline="0" subtotalTop="0" showAll="0" includeNewItemsInFilter="1">
      <items count="3">
        <item x="1"/>
        <item h="1" x="0"/>
        <item t="default"/>
      </items>
    </pivotField>
    <pivotField compact="0" outline="0" subtotalTop="0" showAll="0" includeNewItemsInFilter="1"/>
    <pivotField axis="axisCol" compact="0" numFmtId="1" outline="0" subtotalTop="0" showAll="0" includeNewItemsInFilter="1">
      <items count="5">
        <item x="1"/>
        <item h="1" x="0"/>
        <item h="1" x="3"/>
        <item h="1" x="2"/>
        <item t="default"/>
      </items>
    </pivotField>
    <pivotField axis="axisRow" compact="0" outline="0" subtotalTop="0" showAll="0" includeNewItemsInFilter="1">
      <items count="5">
        <item x="2"/>
        <item x="1"/>
        <item h="1" m="1" x="3"/>
        <item x="0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2"/>
        <item h="1" x="1"/>
        <item h="1" x="0"/>
        <item x="3"/>
        <item t="default"/>
      </items>
    </pivotField>
    <pivotField dataField="1" compact="0" outline="0" subtotalTop="0" showAll="0" includeNewItemsInFilter="1"/>
  </pivotFields>
  <rowFields count="1">
    <field x="6"/>
  </rowFields>
  <rowItems count="4">
    <i>
      <x/>
    </i>
    <i>
      <x v="1"/>
    </i>
    <i>
      <x v="3"/>
    </i>
    <i t="grand">
      <x/>
    </i>
  </rowItems>
  <colFields count="4">
    <field x="3"/>
    <field x="1"/>
    <field x="8"/>
    <field x="5"/>
  </colFields>
  <colItems count="23">
    <i>
      <x/>
      <x v="4"/>
      <x/>
      <x/>
    </i>
    <i t="default" r="2">
      <x/>
    </i>
    <i t="default" r="1">
      <x v="4"/>
    </i>
    <i r="1">
      <x v="6"/>
      <x/>
      <x/>
    </i>
    <i t="default" r="2">
      <x/>
    </i>
    <i t="default" r="1">
      <x v="6"/>
    </i>
    <i r="1">
      <x v="7"/>
      <x/>
      <x/>
    </i>
    <i t="default" r="2">
      <x/>
    </i>
    <i t="default" r="1">
      <x v="7"/>
    </i>
    <i r="1">
      <x v="8"/>
      <x/>
      <x/>
    </i>
    <i t="default" r="2">
      <x/>
    </i>
    <i t="default" r="1">
      <x v="8"/>
    </i>
    <i r="1">
      <x v="9"/>
      <x/>
      <x/>
    </i>
    <i t="default" r="2">
      <x/>
    </i>
    <i t="default" r="1">
      <x v="9"/>
    </i>
    <i r="1">
      <x v="10"/>
      <x/>
      <x/>
    </i>
    <i t="default" r="2">
      <x/>
    </i>
    <i t="default" r="1">
      <x v="10"/>
    </i>
    <i r="1">
      <x v="11"/>
      <x/>
      <x/>
    </i>
    <i t="default" r="2">
      <x/>
    </i>
    <i t="default" r="1">
      <x v="11"/>
    </i>
    <i t="default">
      <x/>
    </i>
    <i t="grand">
      <x/>
    </i>
  </colItems>
  <dataFields count="1">
    <dataField name="StdDev of Salinity" fld="9" subtotal="stdDev" baseField="0" baseItem="0"/>
  </dataFields>
  <formats count="6">
    <format dxfId="5">
      <pivotArea type="all" dataOnly="0" outline="0" fieldPosition="0"/>
    </format>
    <format dxfId="4">
      <pivotArea dataOnly="0" labelOnly="1" outline="0" fieldPosition="0">
        <references count="1">
          <reference field="1" count="1">
            <x v="4"/>
          </reference>
        </references>
      </pivotArea>
    </format>
    <format dxfId="3">
      <pivotArea dataOnly="0" labelOnly="1" outline="0" fieldPosition="0">
        <references count="1">
          <reference field="1" count="1" defaultSubtotal="1">
            <x v="4"/>
          </reference>
        </references>
      </pivotArea>
    </format>
    <format dxfId="2">
      <pivotArea dataOnly="0" labelOnly="1" outline="0" fieldPosition="0">
        <references count="1">
          <reference field="1" count="1">
            <x v="6"/>
          </reference>
        </references>
      </pivotArea>
    </format>
    <format dxfId="1">
      <pivotArea dataOnly="0" labelOnly="1" outline="0" fieldPosition="0">
        <references count="1">
          <reference field="1" count="1" defaultSubtotal="1">
            <x v="6"/>
          </reference>
        </references>
      </pivotArea>
    </format>
    <format dxfId="0">
      <pivotArea dataOnly="0" labelOnly="1" outline="0" fieldPosition="0">
        <references count="1">
          <reference field="1" count="1">
            <x v="7"/>
          </reference>
        </references>
      </pivotArea>
    </format>
  </format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3" cacheId="2" dataOnRows="1" applyNumberFormats="0" applyBorderFormats="0" applyFontFormats="0" applyPatternFormats="0" applyAlignmentFormats="0" applyWidthHeightFormats="1" dataCaption="Data" updatedVersion="3" asteriskTotals="1" showItems="0" showMultipleLabel="0" showMemberPropertyTips="0" useAutoFormatting="1" itemPrintTitles="1" indent="0" compact="0" compactData="0" gridDropZones="1">
  <location ref="B1:Y9" firstHeaderRow="1" firstDataRow="5" firstDataCol="1"/>
  <pivotFields count="10">
    <pivotField compact="0" outline="0" subtotalTop="0" showAll="0" includeNewItemsInFilter="1"/>
    <pivotField axis="axisCol" compact="0" outline="0" subtotalTop="0" showAll="0" includeNewItemsInFilter="1">
      <items count="13">
        <item x="0"/>
        <item x="1"/>
        <item x="2"/>
        <item x="3"/>
        <item x="4"/>
        <item x="11"/>
        <item x="5"/>
        <item x="6"/>
        <item x="7"/>
        <item x="8"/>
        <item x="9"/>
        <item x="10"/>
        <item t="default"/>
      </items>
    </pivotField>
    <pivotField compact="0" numFmtId="14" outline="0" subtotalTop="0" showAll="0" includeNewItemsInFilter="1"/>
    <pivotField axis="axisCol" compact="0" outline="0" subtotalTop="0" showAll="0" includeNewItemsInFilter="1">
      <items count="3">
        <item x="1"/>
        <item h="1" x="0"/>
        <item t="default"/>
      </items>
    </pivotField>
    <pivotField compact="0" outline="0" subtotalTop="0" showAll="0" includeNewItemsInFilter="1"/>
    <pivotField axis="axisCol" compact="0" numFmtId="1" outline="0" subtotalTop="0" showAll="0" includeNewItemsInFilter="1">
      <items count="5">
        <item h="1" x="1"/>
        <item h="1" x="0"/>
        <item h="1" x="3"/>
        <item x="2"/>
        <item t="default"/>
      </items>
    </pivotField>
    <pivotField axis="axisRow" compact="0" outline="0" subtotalTop="0" showAll="0" includeNewItemsInFilter="1">
      <items count="5">
        <item x="2"/>
        <item x="1"/>
        <item h="1" m="1" x="3"/>
        <item x="0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2"/>
        <item h="1" x="1"/>
        <item h="1" x="0"/>
        <item h="1" x="3"/>
        <item t="default"/>
      </items>
    </pivotField>
    <pivotField dataField="1" compact="0" outline="0" subtotalTop="0" showAll="0" includeNewItemsInFilter="1"/>
  </pivotFields>
  <rowFields count="1">
    <field x="6"/>
  </rowFields>
  <rowItems count="4">
    <i>
      <x/>
    </i>
    <i>
      <x v="1"/>
    </i>
    <i>
      <x v="3"/>
    </i>
    <i t="grand">
      <x/>
    </i>
  </rowItems>
  <colFields count="4">
    <field x="3"/>
    <field x="1"/>
    <field x="8"/>
    <field x="5"/>
  </colFields>
  <colItems count="23">
    <i>
      <x/>
      <x v="4"/>
      <x/>
      <x v="3"/>
    </i>
    <i t="default" r="2">
      <x/>
    </i>
    <i t="default" r="1">
      <x v="4"/>
    </i>
    <i r="1">
      <x v="6"/>
      <x/>
      <x v="3"/>
    </i>
    <i t="default" r="2">
      <x/>
    </i>
    <i t="default" r="1">
      <x v="6"/>
    </i>
    <i r="1">
      <x v="7"/>
      <x/>
      <x v="3"/>
    </i>
    <i t="default" r="2">
      <x/>
    </i>
    <i t="default" r="1">
      <x v="7"/>
    </i>
    <i r="1">
      <x v="8"/>
      <x/>
      <x v="3"/>
    </i>
    <i t="default" r="2">
      <x/>
    </i>
    <i t="default" r="1">
      <x v="8"/>
    </i>
    <i r="1">
      <x v="9"/>
      <x/>
      <x v="3"/>
    </i>
    <i t="default" r="2">
      <x/>
    </i>
    <i t="default" r="1">
      <x v="9"/>
    </i>
    <i r="1">
      <x v="10"/>
      <x/>
      <x v="3"/>
    </i>
    <i t="default" r="2">
      <x/>
    </i>
    <i t="default" r="1">
      <x v="10"/>
    </i>
    <i r="1">
      <x v="11"/>
      <x/>
      <x v="3"/>
    </i>
    <i t="default" r="2">
      <x/>
    </i>
    <i t="default" r="1">
      <x v="11"/>
    </i>
    <i t="default">
      <x/>
    </i>
    <i t="grand">
      <x/>
    </i>
  </colItems>
  <dataFields count="1">
    <dataField name="Average of Salinity" fld="9" subtotal="average" baseField="0" baseItem="0"/>
  </dataFields>
  <formats count="6">
    <format dxfId="11">
      <pivotArea type="all" dataOnly="0" outline="0" fieldPosition="0"/>
    </format>
    <format dxfId="10">
      <pivotArea dataOnly="0" labelOnly="1" outline="0" fieldPosition="0">
        <references count="1">
          <reference field="1" count="1">
            <x v="4"/>
          </reference>
        </references>
      </pivotArea>
    </format>
    <format dxfId="9">
      <pivotArea dataOnly="0" labelOnly="1" outline="0" fieldPosition="0">
        <references count="1">
          <reference field="1" count="1" defaultSubtotal="1">
            <x v="4"/>
          </reference>
        </references>
      </pivotArea>
    </format>
    <format dxfId="8">
      <pivotArea dataOnly="0" labelOnly="1" outline="0" fieldPosition="0">
        <references count="1">
          <reference field="1" count="1">
            <x v="6"/>
          </reference>
        </references>
      </pivotArea>
    </format>
    <format dxfId="7">
      <pivotArea dataOnly="0" labelOnly="1" outline="0" fieldPosition="0">
        <references count="1">
          <reference field="1" count="1" defaultSubtotal="1">
            <x v="6"/>
          </reference>
        </references>
      </pivotArea>
    </format>
    <format dxfId="6">
      <pivotArea dataOnly="0" labelOnly="1" outline="0" fieldPosition="0">
        <references count="1">
          <reference field="1" count="1">
            <x v="7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7"/>
  <sheetViews>
    <sheetView tabSelected="1" workbookViewId="0">
      <pane ySplit="2" topLeftCell="A467" activePane="bottomLeft" state="frozenSplit"/>
      <selection pane="bottomLeft" activeCell="C504" sqref="C504"/>
    </sheetView>
  </sheetViews>
  <sheetFormatPr defaultColWidth="8.7109375" defaultRowHeight="12.75"/>
  <cols>
    <col min="1" max="1" width="26.5703125" customWidth="1"/>
    <col min="2" max="2" width="8.7109375" customWidth="1"/>
    <col min="3" max="3" width="12.42578125" customWidth="1"/>
    <col min="4" max="4" width="9.42578125" style="1" customWidth="1"/>
    <col min="5" max="5" width="10.140625" customWidth="1"/>
    <col min="6" max="6" width="8.7109375" style="8" customWidth="1"/>
    <col min="7" max="7" width="12.140625" customWidth="1"/>
    <col min="8" max="8" width="12.5703125" customWidth="1"/>
    <col min="9" max="9" width="7.42578125" style="1" customWidth="1"/>
    <col min="10" max="10" width="9.140625" style="1" customWidth="1"/>
    <col min="11" max="11" width="10.5703125" style="6" bestFit="1" customWidth="1"/>
    <col min="12" max="12" width="11" style="6" customWidth="1"/>
    <col min="13" max="13" width="9.140625" style="6" customWidth="1"/>
  </cols>
  <sheetData>
    <row r="1" spans="1:17">
      <c r="A1" t="s">
        <v>38</v>
      </c>
      <c r="D1"/>
      <c r="F1" s="10"/>
      <c r="H1" s="1"/>
      <c r="J1" s="6"/>
      <c r="K1"/>
      <c r="L1"/>
      <c r="N1" s="5" t="s">
        <v>17</v>
      </c>
      <c r="O1" s="5"/>
      <c r="P1" s="5"/>
    </row>
    <row r="2" spans="1:17" s="4" customFormat="1">
      <c r="A2" s="4" t="s">
        <v>0</v>
      </c>
      <c r="B2" s="4" t="s">
        <v>42</v>
      </c>
      <c r="C2" s="4" t="s">
        <v>1</v>
      </c>
      <c r="D2" s="4" t="s">
        <v>18</v>
      </c>
      <c r="E2" s="4" t="s">
        <v>13</v>
      </c>
      <c r="F2" s="11" t="s">
        <v>19</v>
      </c>
      <c r="G2" s="4" t="s">
        <v>20</v>
      </c>
      <c r="H2" s="4" t="s">
        <v>21</v>
      </c>
      <c r="I2" s="4" t="s">
        <v>22</v>
      </c>
      <c r="J2" s="7" t="s">
        <v>23</v>
      </c>
      <c r="K2" s="4" t="s">
        <v>24</v>
      </c>
      <c r="L2" s="4" t="s">
        <v>32</v>
      </c>
      <c r="M2" s="7"/>
      <c r="N2" s="4" t="s">
        <v>25</v>
      </c>
      <c r="O2" s="4" t="s">
        <v>26</v>
      </c>
      <c r="P2" s="4" t="s">
        <v>27</v>
      </c>
    </row>
    <row r="3" spans="1:17">
      <c r="A3" t="s">
        <v>28</v>
      </c>
      <c r="B3">
        <v>1998</v>
      </c>
      <c r="C3" s="2">
        <v>35933</v>
      </c>
      <c r="D3" s="2" t="s">
        <v>5</v>
      </c>
      <c r="E3" t="s">
        <v>14</v>
      </c>
      <c r="F3" s="10">
        <v>1</v>
      </c>
      <c r="G3" t="s">
        <v>37</v>
      </c>
      <c r="H3" s="1" t="s">
        <v>4</v>
      </c>
      <c r="I3" s="1" t="s">
        <v>29</v>
      </c>
      <c r="J3" s="10">
        <v>22</v>
      </c>
      <c r="K3"/>
      <c r="L3"/>
      <c r="N3" s="3">
        <f>(21+22+22)/3</f>
        <v>21.666666666666668</v>
      </c>
      <c r="O3" s="3">
        <f>(26+35+34)/3</f>
        <v>31.666666666666668</v>
      </c>
      <c r="P3">
        <f>(25+36)/2</f>
        <v>30.5</v>
      </c>
    </row>
    <row r="4" spans="1:17">
      <c r="A4" t="s">
        <v>28</v>
      </c>
      <c r="B4">
        <v>1998</v>
      </c>
      <c r="C4" s="2">
        <v>35933</v>
      </c>
      <c r="D4" s="2" t="s">
        <v>5</v>
      </c>
      <c r="E4" t="s">
        <v>14</v>
      </c>
      <c r="F4" s="10">
        <v>1</v>
      </c>
      <c r="G4" t="s">
        <v>37</v>
      </c>
      <c r="H4" s="1" t="s">
        <v>4</v>
      </c>
      <c r="I4" s="1" t="s">
        <v>30</v>
      </c>
      <c r="J4" s="10">
        <v>35</v>
      </c>
      <c r="K4"/>
      <c r="L4"/>
    </row>
    <row r="5" spans="1:17">
      <c r="A5" t="s">
        <v>28</v>
      </c>
      <c r="B5">
        <v>1998</v>
      </c>
      <c r="C5" s="2">
        <v>35937</v>
      </c>
      <c r="D5" s="2" t="s">
        <v>5</v>
      </c>
      <c r="E5" t="s">
        <v>14</v>
      </c>
      <c r="F5" s="10">
        <v>1</v>
      </c>
      <c r="G5" t="s">
        <v>37</v>
      </c>
      <c r="H5" s="1" t="s">
        <v>4</v>
      </c>
      <c r="I5" s="1" t="s">
        <v>29</v>
      </c>
      <c r="J5" s="10">
        <v>22</v>
      </c>
      <c r="K5"/>
      <c r="L5"/>
    </row>
    <row r="6" spans="1:17">
      <c r="A6" t="s">
        <v>28</v>
      </c>
      <c r="B6">
        <v>1998</v>
      </c>
      <c r="C6" s="2">
        <v>35937</v>
      </c>
      <c r="D6" s="2" t="s">
        <v>5</v>
      </c>
      <c r="E6" t="s">
        <v>14</v>
      </c>
      <c r="F6" s="10">
        <v>1</v>
      </c>
      <c r="G6" t="s">
        <v>37</v>
      </c>
      <c r="H6" s="1" t="s">
        <v>4</v>
      </c>
      <c r="I6" s="1" t="s">
        <v>30</v>
      </c>
      <c r="J6" s="10">
        <v>35</v>
      </c>
      <c r="K6"/>
      <c r="L6"/>
    </row>
    <row r="7" spans="1:17">
      <c r="A7" t="s">
        <v>28</v>
      </c>
      <c r="B7">
        <v>1998</v>
      </c>
      <c r="C7" s="2">
        <v>35937</v>
      </c>
      <c r="D7" s="2" t="s">
        <v>5</v>
      </c>
      <c r="E7" t="s">
        <v>14</v>
      </c>
      <c r="F7" s="10">
        <v>1</v>
      </c>
      <c r="G7" t="s">
        <v>37</v>
      </c>
      <c r="H7" s="1" t="s">
        <v>4</v>
      </c>
      <c r="I7" s="1" t="s">
        <v>31</v>
      </c>
      <c r="J7" s="10">
        <v>40</v>
      </c>
      <c r="K7"/>
      <c r="L7"/>
      <c r="Q7">
        <v>1462</v>
      </c>
    </row>
    <row r="8" spans="1:17">
      <c r="A8" t="s">
        <v>28</v>
      </c>
      <c r="B8">
        <v>1998</v>
      </c>
      <c r="C8" s="2">
        <v>35970</v>
      </c>
      <c r="D8" s="2" t="s">
        <v>5</v>
      </c>
      <c r="E8" t="s">
        <v>14</v>
      </c>
      <c r="F8" s="10">
        <v>1</v>
      </c>
      <c r="G8" t="s">
        <v>37</v>
      </c>
      <c r="H8" s="1" t="s">
        <v>4</v>
      </c>
      <c r="I8" s="1" t="s">
        <v>29</v>
      </c>
      <c r="J8" s="10">
        <v>15</v>
      </c>
      <c r="K8"/>
      <c r="L8"/>
    </row>
    <row r="9" spans="1:17">
      <c r="A9" t="s">
        <v>28</v>
      </c>
      <c r="B9">
        <v>1998</v>
      </c>
      <c r="C9" s="2">
        <v>35970</v>
      </c>
      <c r="D9" s="2" t="s">
        <v>5</v>
      </c>
      <c r="E9" t="s">
        <v>14</v>
      </c>
      <c r="F9" s="10">
        <v>1</v>
      </c>
      <c r="G9" t="s">
        <v>37</v>
      </c>
      <c r="H9" s="1" t="s">
        <v>4</v>
      </c>
      <c r="I9" s="1" t="s">
        <v>30</v>
      </c>
      <c r="J9" s="10">
        <v>30</v>
      </c>
      <c r="K9"/>
      <c r="L9"/>
    </row>
    <row r="10" spans="1:17">
      <c r="A10" t="s">
        <v>28</v>
      </c>
      <c r="B10">
        <v>1998</v>
      </c>
      <c r="C10" s="2">
        <v>35970</v>
      </c>
      <c r="D10" s="2" t="s">
        <v>5</v>
      </c>
      <c r="E10" t="s">
        <v>14</v>
      </c>
      <c r="F10" s="10">
        <v>1</v>
      </c>
      <c r="G10" t="s">
        <v>37</v>
      </c>
      <c r="H10" s="1" t="s">
        <v>4</v>
      </c>
      <c r="I10" s="1" t="s">
        <v>31</v>
      </c>
      <c r="J10" s="10">
        <v>30</v>
      </c>
      <c r="K10"/>
      <c r="L10"/>
    </row>
    <row r="11" spans="1:17">
      <c r="A11" t="s">
        <v>28</v>
      </c>
      <c r="B11">
        <v>1998</v>
      </c>
      <c r="C11" s="2">
        <v>36136</v>
      </c>
      <c r="D11" s="2" t="s">
        <v>6</v>
      </c>
      <c r="E11" t="s">
        <v>14</v>
      </c>
      <c r="F11" s="10">
        <v>1</v>
      </c>
      <c r="G11" t="s">
        <v>37</v>
      </c>
      <c r="H11" s="1" t="s">
        <v>4</v>
      </c>
      <c r="I11" s="1" t="s">
        <v>29</v>
      </c>
      <c r="J11" s="10">
        <v>29</v>
      </c>
      <c r="K11"/>
      <c r="L11"/>
      <c r="N11">
        <f>(20+30+22)/3</f>
        <v>24</v>
      </c>
      <c r="O11" s="3">
        <f>(23+40+35)/3</f>
        <v>32.666666666666664</v>
      </c>
      <c r="P11" s="3">
        <f>(25+30+40)/3</f>
        <v>31.666666666666668</v>
      </c>
    </row>
    <row r="12" spans="1:17">
      <c r="A12" t="s">
        <v>28</v>
      </c>
      <c r="B12">
        <v>1998</v>
      </c>
      <c r="C12" s="2">
        <v>36136</v>
      </c>
      <c r="D12" s="2" t="s">
        <v>6</v>
      </c>
      <c r="E12" t="s">
        <v>14</v>
      </c>
      <c r="F12" s="10">
        <v>1</v>
      </c>
      <c r="G12" t="s">
        <v>37</v>
      </c>
      <c r="H12" s="1" t="s">
        <v>4</v>
      </c>
      <c r="I12" s="1" t="s">
        <v>30</v>
      </c>
      <c r="J12" s="10">
        <v>38</v>
      </c>
      <c r="K12"/>
      <c r="L12"/>
    </row>
    <row r="13" spans="1:17">
      <c r="A13" t="s">
        <v>28</v>
      </c>
      <c r="B13">
        <v>1998</v>
      </c>
      <c r="C13" s="2">
        <v>36136</v>
      </c>
      <c r="D13" s="2" t="s">
        <v>6</v>
      </c>
      <c r="E13" t="s">
        <v>14</v>
      </c>
      <c r="F13" s="10">
        <v>1</v>
      </c>
      <c r="G13" t="s">
        <v>37</v>
      </c>
      <c r="H13" s="1" t="s">
        <v>4</v>
      </c>
      <c r="I13" s="1" t="s">
        <v>31</v>
      </c>
      <c r="J13" s="10">
        <v>31</v>
      </c>
      <c r="K13"/>
      <c r="L13"/>
    </row>
    <row r="14" spans="1:17">
      <c r="A14" t="s">
        <v>28</v>
      </c>
      <c r="B14">
        <v>1999</v>
      </c>
      <c r="C14" s="2">
        <v>36397</v>
      </c>
      <c r="D14" s="2" t="s">
        <v>6</v>
      </c>
      <c r="E14" t="s">
        <v>14</v>
      </c>
      <c r="F14" s="10">
        <v>1</v>
      </c>
      <c r="G14" t="s">
        <v>37</v>
      </c>
      <c r="H14" s="1" t="s">
        <v>4</v>
      </c>
      <c r="I14" s="1" t="s">
        <v>29</v>
      </c>
      <c r="J14" s="10">
        <v>43</v>
      </c>
      <c r="K14"/>
      <c r="L14"/>
    </row>
    <row r="15" spans="1:17">
      <c r="A15" t="s">
        <v>28</v>
      </c>
      <c r="B15">
        <v>1999</v>
      </c>
      <c r="C15" s="2">
        <v>36397</v>
      </c>
      <c r="D15" s="2" t="s">
        <v>6</v>
      </c>
      <c r="E15" t="s">
        <v>14</v>
      </c>
      <c r="F15" s="10">
        <v>1</v>
      </c>
      <c r="G15" t="s">
        <v>37</v>
      </c>
      <c r="H15" s="1" t="s">
        <v>4</v>
      </c>
      <c r="I15" s="1" t="s">
        <v>30</v>
      </c>
      <c r="J15" s="10">
        <v>37</v>
      </c>
      <c r="K15"/>
      <c r="L15"/>
    </row>
    <row r="16" spans="1:17">
      <c r="A16" t="s">
        <v>28</v>
      </c>
      <c r="B16">
        <v>1999</v>
      </c>
      <c r="C16" s="2">
        <v>36397</v>
      </c>
      <c r="D16" s="2" t="s">
        <v>6</v>
      </c>
      <c r="E16" t="s">
        <v>14</v>
      </c>
      <c r="F16" s="10">
        <v>1</v>
      </c>
      <c r="G16" t="s">
        <v>37</v>
      </c>
      <c r="H16" s="1" t="s">
        <v>4</v>
      </c>
      <c r="I16" s="1" t="s">
        <v>31</v>
      </c>
      <c r="J16" s="10">
        <v>33</v>
      </c>
      <c r="K16"/>
      <c r="L16"/>
    </row>
    <row r="17" spans="1:16">
      <c r="A17" t="s">
        <v>28</v>
      </c>
      <c r="B17">
        <v>2000</v>
      </c>
      <c r="C17" s="2">
        <v>36769</v>
      </c>
      <c r="D17" s="2" t="s">
        <v>6</v>
      </c>
      <c r="E17" t="s">
        <v>14</v>
      </c>
      <c r="F17" s="10">
        <v>1</v>
      </c>
      <c r="G17" t="s">
        <v>37</v>
      </c>
      <c r="H17" s="1" t="s">
        <v>4</v>
      </c>
      <c r="I17" s="1" t="s">
        <v>29</v>
      </c>
      <c r="J17" s="10">
        <v>34</v>
      </c>
      <c r="K17"/>
      <c r="L17"/>
    </row>
    <row r="18" spans="1:16">
      <c r="A18" t="s">
        <v>28</v>
      </c>
      <c r="B18">
        <v>2000</v>
      </c>
      <c r="C18" s="2">
        <v>36769</v>
      </c>
      <c r="D18" s="2" t="s">
        <v>6</v>
      </c>
      <c r="E18" t="s">
        <v>14</v>
      </c>
      <c r="F18" s="10">
        <v>1</v>
      </c>
      <c r="G18" t="s">
        <v>37</v>
      </c>
      <c r="H18" s="1" t="s">
        <v>4</v>
      </c>
      <c r="I18" s="1" t="s">
        <v>30</v>
      </c>
      <c r="J18" s="10">
        <v>40</v>
      </c>
      <c r="K18"/>
      <c r="L18"/>
    </row>
    <row r="19" spans="1:16">
      <c r="A19" t="s">
        <v>28</v>
      </c>
      <c r="B19">
        <v>2000</v>
      </c>
      <c r="C19" s="2">
        <v>36769</v>
      </c>
      <c r="D19" s="2" t="s">
        <v>6</v>
      </c>
      <c r="E19" t="s">
        <v>14</v>
      </c>
      <c r="F19" s="10">
        <v>1</v>
      </c>
      <c r="G19" t="s">
        <v>37</v>
      </c>
      <c r="H19" s="1" t="s">
        <v>4</v>
      </c>
      <c r="I19" s="1" t="s">
        <v>31</v>
      </c>
      <c r="J19" s="10">
        <v>36</v>
      </c>
      <c r="K19"/>
      <c r="L19"/>
    </row>
    <row r="20" spans="1:16">
      <c r="A20" t="s">
        <v>28</v>
      </c>
      <c r="B20">
        <v>2001</v>
      </c>
      <c r="C20" s="2">
        <v>37203</v>
      </c>
      <c r="D20" s="2" t="s">
        <v>6</v>
      </c>
      <c r="E20" t="s">
        <v>14</v>
      </c>
      <c r="F20" s="10">
        <v>1</v>
      </c>
      <c r="G20" t="s">
        <v>37</v>
      </c>
      <c r="H20" s="1" t="s">
        <v>4</v>
      </c>
      <c r="I20" s="1" t="s">
        <v>29</v>
      </c>
      <c r="J20" s="10">
        <v>25</v>
      </c>
      <c r="K20"/>
      <c r="L20"/>
      <c r="N20" s="3">
        <f>(22+23+15+17)/4</f>
        <v>19.25</v>
      </c>
      <c r="O20" s="3">
        <f>(15+36+30+30)/4</f>
        <v>27.75</v>
      </c>
      <c r="P20" s="3">
        <f>(24+30+30+23)/4</f>
        <v>26.75</v>
      </c>
    </row>
    <row r="21" spans="1:16">
      <c r="A21" t="s">
        <v>28</v>
      </c>
      <c r="B21">
        <v>2001</v>
      </c>
      <c r="C21" s="2">
        <v>37203</v>
      </c>
      <c r="D21" s="2" t="s">
        <v>6</v>
      </c>
      <c r="E21" t="s">
        <v>14</v>
      </c>
      <c r="F21" s="10">
        <v>1</v>
      </c>
      <c r="G21" t="s">
        <v>37</v>
      </c>
      <c r="H21" s="1" t="s">
        <v>4</v>
      </c>
      <c r="I21" s="1" t="s">
        <v>30</v>
      </c>
      <c r="J21" s="10">
        <v>40</v>
      </c>
      <c r="K21"/>
      <c r="L21"/>
    </row>
    <row r="22" spans="1:16">
      <c r="A22" t="s">
        <v>28</v>
      </c>
      <c r="B22">
        <v>2001</v>
      </c>
      <c r="C22" s="2">
        <v>37203</v>
      </c>
      <c r="D22" s="2" t="s">
        <v>6</v>
      </c>
      <c r="E22" t="s">
        <v>14</v>
      </c>
      <c r="F22" s="10">
        <v>1</v>
      </c>
      <c r="G22" t="s">
        <v>37</v>
      </c>
      <c r="H22" s="1" t="s">
        <v>4</v>
      </c>
      <c r="I22" s="1" t="s">
        <v>31</v>
      </c>
      <c r="J22" s="10">
        <v>38</v>
      </c>
      <c r="K22"/>
      <c r="L22"/>
    </row>
    <row r="23" spans="1:16">
      <c r="A23" t="s">
        <v>28</v>
      </c>
      <c r="B23">
        <v>2002</v>
      </c>
      <c r="C23" s="2">
        <v>37518</v>
      </c>
      <c r="D23" s="2" t="s">
        <v>6</v>
      </c>
      <c r="E23" t="s">
        <v>14</v>
      </c>
      <c r="F23" s="10">
        <v>1</v>
      </c>
      <c r="G23" t="s">
        <v>37</v>
      </c>
      <c r="H23" s="1" t="s">
        <v>4</v>
      </c>
      <c r="I23" s="1" t="s">
        <v>29</v>
      </c>
      <c r="J23" s="1">
        <v>36</v>
      </c>
      <c r="K23"/>
      <c r="L23"/>
    </row>
    <row r="24" spans="1:16">
      <c r="A24" t="s">
        <v>28</v>
      </c>
      <c r="B24">
        <v>2002</v>
      </c>
      <c r="C24" s="2">
        <v>37518</v>
      </c>
      <c r="D24" s="2" t="s">
        <v>6</v>
      </c>
      <c r="E24" t="s">
        <v>14</v>
      </c>
      <c r="F24" s="10">
        <v>1</v>
      </c>
      <c r="G24" t="s">
        <v>37</v>
      </c>
      <c r="H24" s="1" t="s">
        <v>4</v>
      </c>
      <c r="I24" s="1" t="s">
        <v>30</v>
      </c>
      <c r="J24" s="1">
        <v>35</v>
      </c>
      <c r="K24"/>
      <c r="L24"/>
    </row>
    <row r="25" spans="1:16">
      <c r="A25" t="s">
        <v>28</v>
      </c>
      <c r="B25">
        <v>2002</v>
      </c>
      <c r="C25" s="2">
        <v>37518</v>
      </c>
      <c r="D25" s="2" t="s">
        <v>6</v>
      </c>
      <c r="E25" t="s">
        <v>14</v>
      </c>
      <c r="F25" s="10">
        <v>1</v>
      </c>
      <c r="G25" t="s">
        <v>37</v>
      </c>
      <c r="H25" s="1" t="s">
        <v>4</v>
      </c>
      <c r="I25" s="1" t="s">
        <v>31</v>
      </c>
      <c r="J25" s="1">
        <v>34</v>
      </c>
      <c r="K25"/>
      <c r="L25"/>
    </row>
    <row r="26" spans="1:16">
      <c r="A26" t="s">
        <v>28</v>
      </c>
      <c r="B26">
        <v>2002</v>
      </c>
      <c r="C26" s="2">
        <v>37518</v>
      </c>
      <c r="D26" s="2" t="s">
        <v>6</v>
      </c>
      <c r="E26" t="s">
        <v>14</v>
      </c>
      <c r="F26" s="10">
        <v>0</v>
      </c>
      <c r="G26" t="s">
        <v>37</v>
      </c>
      <c r="H26" s="1" t="s">
        <v>9</v>
      </c>
      <c r="I26" s="1" t="s">
        <v>29</v>
      </c>
      <c r="J26" s="1">
        <v>28</v>
      </c>
      <c r="K26"/>
      <c r="L26"/>
    </row>
    <row r="27" spans="1:16">
      <c r="A27" t="s">
        <v>28</v>
      </c>
      <c r="B27">
        <v>2002</v>
      </c>
      <c r="C27" s="2">
        <v>37518</v>
      </c>
      <c r="D27" s="2" t="s">
        <v>6</v>
      </c>
      <c r="E27" t="s">
        <v>14</v>
      </c>
      <c r="F27" s="10">
        <v>0</v>
      </c>
      <c r="G27" t="s">
        <v>37</v>
      </c>
      <c r="H27" s="1" t="s">
        <v>9</v>
      </c>
      <c r="I27" s="1" t="s">
        <v>30</v>
      </c>
      <c r="J27" s="1">
        <v>25</v>
      </c>
      <c r="K27"/>
      <c r="L27"/>
    </row>
    <row r="28" spans="1:16">
      <c r="A28" t="s">
        <v>28</v>
      </c>
      <c r="B28">
        <v>2002</v>
      </c>
      <c r="C28" s="2">
        <v>37518</v>
      </c>
      <c r="D28" s="2" t="s">
        <v>6</v>
      </c>
      <c r="E28" t="s">
        <v>14</v>
      </c>
      <c r="F28" s="10">
        <v>0</v>
      </c>
      <c r="G28" t="s">
        <v>37</v>
      </c>
      <c r="H28" s="1" t="s">
        <v>9</v>
      </c>
      <c r="I28" s="1" t="s">
        <v>31</v>
      </c>
      <c r="J28" s="1">
        <v>29</v>
      </c>
      <c r="K28"/>
      <c r="L28"/>
    </row>
    <row r="29" spans="1:16">
      <c r="A29" t="s">
        <v>28</v>
      </c>
      <c r="B29">
        <v>2002</v>
      </c>
      <c r="C29" s="9">
        <v>37546</v>
      </c>
      <c r="D29" s="2" t="s">
        <v>6</v>
      </c>
      <c r="E29" t="s">
        <v>14</v>
      </c>
      <c r="F29" s="10">
        <v>0</v>
      </c>
      <c r="G29" t="s">
        <v>37</v>
      </c>
      <c r="H29" s="1" t="s">
        <v>9</v>
      </c>
      <c r="I29" s="1" t="s">
        <v>29</v>
      </c>
      <c r="J29" s="1">
        <v>28</v>
      </c>
      <c r="K29"/>
      <c r="L29"/>
    </row>
    <row r="30" spans="1:16">
      <c r="A30" t="s">
        <v>28</v>
      </c>
      <c r="B30">
        <v>2002</v>
      </c>
      <c r="C30" s="9">
        <v>37546</v>
      </c>
      <c r="D30" s="2" t="s">
        <v>6</v>
      </c>
      <c r="E30" t="s">
        <v>14</v>
      </c>
      <c r="F30" s="10">
        <v>0</v>
      </c>
      <c r="G30" t="s">
        <v>37</v>
      </c>
      <c r="H30" s="1" t="s">
        <v>9</v>
      </c>
      <c r="I30" s="1" t="s">
        <v>30</v>
      </c>
      <c r="J30" s="1">
        <v>25</v>
      </c>
      <c r="K30"/>
      <c r="L30"/>
    </row>
    <row r="31" spans="1:16">
      <c r="A31" t="s">
        <v>28</v>
      </c>
      <c r="B31">
        <v>2002</v>
      </c>
      <c r="C31" s="9">
        <v>37546</v>
      </c>
      <c r="D31" s="2" t="s">
        <v>6</v>
      </c>
      <c r="E31" t="s">
        <v>14</v>
      </c>
      <c r="F31" s="10">
        <v>0</v>
      </c>
      <c r="G31" t="s">
        <v>37</v>
      </c>
      <c r="H31" s="1" t="s">
        <v>9</v>
      </c>
      <c r="I31" s="1" t="s">
        <v>31</v>
      </c>
      <c r="J31" s="1">
        <v>29</v>
      </c>
      <c r="K31"/>
      <c r="L31"/>
    </row>
    <row r="32" spans="1:16">
      <c r="A32" t="s">
        <v>28</v>
      </c>
      <c r="B32">
        <v>2002</v>
      </c>
      <c r="C32" s="9">
        <v>37546</v>
      </c>
      <c r="D32" s="2" t="s">
        <v>6</v>
      </c>
      <c r="E32" t="s">
        <v>14</v>
      </c>
      <c r="F32" s="10">
        <v>1</v>
      </c>
      <c r="G32" t="s">
        <v>37</v>
      </c>
      <c r="H32" s="1" t="s">
        <v>4</v>
      </c>
      <c r="I32" s="1" t="s">
        <v>29</v>
      </c>
      <c r="J32" s="1">
        <v>31</v>
      </c>
      <c r="K32"/>
      <c r="L32"/>
      <c r="N32">
        <f>(28+34+29+30)/4</f>
        <v>30.25</v>
      </c>
      <c r="O32">
        <f>(25+41+38+34)/4</f>
        <v>34.5</v>
      </c>
      <c r="P32">
        <f>(27+36+31+29)/4</f>
        <v>30.75</v>
      </c>
    </row>
    <row r="33" spans="1:16">
      <c r="A33" t="s">
        <v>28</v>
      </c>
      <c r="B33">
        <v>2002</v>
      </c>
      <c r="C33" s="9">
        <v>37546</v>
      </c>
      <c r="D33" s="2" t="s">
        <v>6</v>
      </c>
      <c r="E33" t="s">
        <v>14</v>
      </c>
      <c r="F33" s="10">
        <v>1</v>
      </c>
      <c r="G33" t="s">
        <v>37</v>
      </c>
      <c r="H33" s="1" t="s">
        <v>4</v>
      </c>
      <c r="I33" s="1" t="s">
        <v>30</v>
      </c>
      <c r="J33" s="1">
        <v>40</v>
      </c>
      <c r="K33"/>
      <c r="L33"/>
    </row>
    <row r="34" spans="1:16">
      <c r="A34" t="s">
        <v>28</v>
      </c>
      <c r="B34">
        <v>2002</v>
      </c>
      <c r="C34" s="9">
        <v>37546</v>
      </c>
      <c r="D34" s="2" t="s">
        <v>6</v>
      </c>
      <c r="E34" t="s">
        <v>14</v>
      </c>
      <c r="F34" s="10">
        <v>1</v>
      </c>
      <c r="G34" t="s">
        <v>37</v>
      </c>
      <c r="H34" s="1" t="s">
        <v>4</v>
      </c>
      <c r="I34" s="1" t="s">
        <v>31</v>
      </c>
      <c r="J34" s="1">
        <v>40</v>
      </c>
      <c r="K34"/>
      <c r="L34"/>
    </row>
    <row r="35" spans="1:16">
      <c r="A35" t="s">
        <v>28</v>
      </c>
      <c r="B35">
        <v>2002</v>
      </c>
      <c r="C35" s="9">
        <v>37546</v>
      </c>
      <c r="D35" s="2" t="s">
        <v>6</v>
      </c>
      <c r="E35" t="s">
        <v>14</v>
      </c>
      <c r="F35" s="10">
        <v>3</v>
      </c>
      <c r="G35" t="s">
        <v>37</v>
      </c>
      <c r="H35" s="1" t="s">
        <v>12</v>
      </c>
      <c r="I35" s="1" t="s">
        <v>29</v>
      </c>
      <c r="J35" s="1">
        <v>30</v>
      </c>
      <c r="K35"/>
      <c r="L35"/>
    </row>
    <row r="36" spans="1:16">
      <c r="A36" t="s">
        <v>28</v>
      </c>
      <c r="B36">
        <v>2002</v>
      </c>
      <c r="C36" s="9">
        <v>37546</v>
      </c>
      <c r="D36" s="2" t="s">
        <v>6</v>
      </c>
      <c r="E36" t="s">
        <v>14</v>
      </c>
      <c r="F36" s="10">
        <v>3</v>
      </c>
      <c r="G36" t="s">
        <v>37</v>
      </c>
      <c r="H36" s="1" t="s">
        <v>12</v>
      </c>
      <c r="I36" s="1" t="s">
        <v>30</v>
      </c>
      <c r="J36" s="1">
        <v>40</v>
      </c>
      <c r="K36"/>
      <c r="L36"/>
    </row>
    <row r="37" spans="1:16">
      <c r="A37" t="s">
        <v>28</v>
      </c>
      <c r="B37">
        <v>2002</v>
      </c>
      <c r="C37" s="9">
        <v>37546</v>
      </c>
      <c r="D37" s="2" t="s">
        <v>6</v>
      </c>
      <c r="E37" t="s">
        <v>14</v>
      </c>
      <c r="F37" s="10">
        <v>3</v>
      </c>
      <c r="G37" t="s">
        <v>37</v>
      </c>
      <c r="H37" s="1" t="s">
        <v>12</v>
      </c>
      <c r="I37" s="1" t="s">
        <v>31</v>
      </c>
      <c r="J37" s="1">
        <v>35</v>
      </c>
      <c r="K37"/>
      <c r="L37"/>
    </row>
    <row r="38" spans="1:16">
      <c r="A38" t="s">
        <v>28</v>
      </c>
      <c r="B38">
        <v>2004</v>
      </c>
      <c r="C38" s="2">
        <v>38251</v>
      </c>
      <c r="D38" s="2" t="s">
        <v>6</v>
      </c>
      <c r="E38" t="s">
        <v>14</v>
      </c>
      <c r="F38" s="10">
        <v>0</v>
      </c>
      <c r="G38" t="s">
        <v>37</v>
      </c>
      <c r="H38" s="1" t="s">
        <v>9</v>
      </c>
      <c r="I38" s="1" t="s">
        <v>29</v>
      </c>
      <c r="J38" s="1">
        <v>8</v>
      </c>
      <c r="L38"/>
    </row>
    <row r="39" spans="1:16">
      <c r="A39" t="s">
        <v>28</v>
      </c>
      <c r="B39">
        <v>2004</v>
      </c>
      <c r="C39" s="2">
        <v>38251</v>
      </c>
      <c r="D39" s="2" t="s">
        <v>6</v>
      </c>
      <c r="E39" t="s">
        <v>14</v>
      </c>
      <c r="F39" s="10">
        <v>0</v>
      </c>
      <c r="G39" t="s">
        <v>37</v>
      </c>
      <c r="H39" s="1" t="s">
        <v>9</v>
      </c>
      <c r="I39" s="1" t="s">
        <v>30</v>
      </c>
      <c r="J39" s="1">
        <v>19</v>
      </c>
      <c r="L39"/>
    </row>
    <row r="40" spans="1:16">
      <c r="A40" t="s">
        <v>28</v>
      </c>
      <c r="B40">
        <v>2004</v>
      </c>
      <c r="C40" s="2">
        <v>38251</v>
      </c>
      <c r="D40" s="2" t="s">
        <v>6</v>
      </c>
      <c r="E40" t="s">
        <v>14</v>
      </c>
      <c r="F40" s="10">
        <v>0</v>
      </c>
      <c r="G40" t="s">
        <v>37</v>
      </c>
      <c r="H40" s="1" t="s">
        <v>9</v>
      </c>
      <c r="I40" s="1" t="s">
        <v>31</v>
      </c>
      <c r="J40" s="1">
        <v>19</v>
      </c>
      <c r="L40"/>
    </row>
    <row r="41" spans="1:16">
      <c r="A41" t="s">
        <v>28</v>
      </c>
      <c r="B41">
        <v>2004</v>
      </c>
      <c r="C41" s="2">
        <v>38251</v>
      </c>
      <c r="D41" s="2" t="s">
        <v>6</v>
      </c>
      <c r="E41" t="s">
        <v>14</v>
      </c>
      <c r="F41" s="10">
        <v>1</v>
      </c>
      <c r="G41" t="s">
        <v>37</v>
      </c>
      <c r="H41" s="1" t="s">
        <v>4</v>
      </c>
      <c r="I41" s="1" t="s">
        <v>29</v>
      </c>
      <c r="J41" s="1">
        <v>26</v>
      </c>
      <c r="L41"/>
    </row>
    <row r="42" spans="1:16">
      <c r="A42" t="s">
        <v>28</v>
      </c>
      <c r="B42">
        <v>2004</v>
      </c>
      <c r="C42" s="2">
        <v>38251</v>
      </c>
      <c r="D42" s="2" t="s">
        <v>6</v>
      </c>
      <c r="E42" t="s">
        <v>14</v>
      </c>
      <c r="F42" s="10">
        <v>1</v>
      </c>
      <c r="G42" t="s">
        <v>37</v>
      </c>
      <c r="H42" s="1" t="s">
        <v>4</v>
      </c>
      <c r="I42" s="1" t="s">
        <v>30</v>
      </c>
      <c r="J42" s="1">
        <v>14</v>
      </c>
      <c r="L42"/>
    </row>
    <row r="43" spans="1:16">
      <c r="A43" t="s">
        <v>28</v>
      </c>
      <c r="B43">
        <v>2004</v>
      </c>
      <c r="C43" s="2">
        <v>38251</v>
      </c>
      <c r="D43" s="2" t="s">
        <v>6</v>
      </c>
      <c r="E43" t="s">
        <v>14</v>
      </c>
      <c r="F43" s="10">
        <v>1</v>
      </c>
      <c r="G43" t="s">
        <v>37</v>
      </c>
      <c r="H43" s="1" t="s">
        <v>4</v>
      </c>
      <c r="I43" s="1" t="s">
        <v>31</v>
      </c>
      <c r="J43" s="1">
        <v>16</v>
      </c>
      <c r="L43"/>
    </row>
    <row r="44" spans="1:16">
      <c r="A44" t="s">
        <v>28</v>
      </c>
      <c r="B44">
        <v>2004</v>
      </c>
      <c r="C44" s="2">
        <v>38251</v>
      </c>
      <c r="D44" s="2" t="s">
        <v>6</v>
      </c>
      <c r="E44" t="s">
        <v>14</v>
      </c>
      <c r="F44" s="10">
        <v>3</v>
      </c>
      <c r="G44" t="s">
        <v>37</v>
      </c>
      <c r="H44" s="1" t="s">
        <v>12</v>
      </c>
      <c r="I44" s="1" t="s">
        <v>30</v>
      </c>
      <c r="J44" s="1">
        <v>33</v>
      </c>
      <c r="L44"/>
      <c r="N44" s="3">
        <f>(35+42+43+35)/4</f>
        <v>38.75</v>
      </c>
      <c r="O44" s="3">
        <f>(20+40+37+34)/4</f>
        <v>32.75</v>
      </c>
      <c r="P44" s="3">
        <f>(30+40+33+30)/4</f>
        <v>33.25</v>
      </c>
    </row>
    <row r="45" spans="1:16">
      <c r="A45" t="s">
        <v>28</v>
      </c>
      <c r="B45">
        <v>2004</v>
      </c>
      <c r="C45" s="2">
        <v>38251</v>
      </c>
      <c r="D45" s="2" t="s">
        <v>6</v>
      </c>
      <c r="E45" t="s">
        <v>14</v>
      </c>
      <c r="F45" s="10">
        <v>3</v>
      </c>
      <c r="G45" t="s">
        <v>37</v>
      </c>
      <c r="H45" s="1" t="s">
        <v>12</v>
      </c>
      <c r="I45" s="1" t="s">
        <v>31</v>
      </c>
      <c r="J45" s="1">
        <v>35</v>
      </c>
      <c r="L45"/>
    </row>
    <row r="46" spans="1:16">
      <c r="A46" t="s">
        <v>28</v>
      </c>
      <c r="B46">
        <v>2005</v>
      </c>
      <c r="C46" s="2">
        <v>38621</v>
      </c>
      <c r="D46" s="2" t="s">
        <v>6</v>
      </c>
      <c r="E46" t="s">
        <v>14</v>
      </c>
      <c r="F46" s="10">
        <v>0</v>
      </c>
      <c r="G46" t="s">
        <v>37</v>
      </c>
      <c r="H46" s="1" t="s">
        <v>9</v>
      </c>
      <c r="I46" s="1" t="s">
        <v>29</v>
      </c>
      <c r="J46" s="1">
        <v>20</v>
      </c>
      <c r="L46"/>
    </row>
    <row r="47" spans="1:16">
      <c r="A47" t="s">
        <v>28</v>
      </c>
      <c r="B47">
        <v>2005</v>
      </c>
      <c r="C47" s="2">
        <v>38621</v>
      </c>
      <c r="D47" s="2" t="s">
        <v>6</v>
      </c>
      <c r="E47" t="s">
        <v>14</v>
      </c>
      <c r="F47" s="10">
        <v>0</v>
      </c>
      <c r="G47" t="s">
        <v>37</v>
      </c>
      <c r="H47" s="1" t="s">
        <v>9</v>
      </c>
      <c r="I47" s="1" t="s">
        <v>30</v>
      </c>
      <c r="J47" s="1">
        <v>20</v>
      </c>
      <c r="L47"/>
    </row>
    <row r="48" spans="1:16">
      <c r="A48" t="s">
        <v>28</v>
      </c>
      <c r="B48">
        <v>2005</v>
      </c>
      <c r="C48" s="2">
        <v>38621</v>
      </c>
      <c r="D48" s="2" t="s">
        <v>6</v>
      </c>
      <c r="E48" t="s">
        <v>14</v>
      </c>
      <c r="F48" s="10">
        <v>0</v>
      </c>
      <c r="G48" t="s">
        <v>37</v>
      </c>
      <c r="H48" s="1" t="s">
        <v>9</v>
      </c>
      <c r="I48" s="1" t="s">
        <v>31</v>
      </c>
      <c r="J48" s="1">
        <v>25</v>
      </c>
      <c r="L48"/>
    </row>
    <row r="49" spans="1:16">
      <c r="A49" t="s">
        <v>28</v>
      </c>
      <c r="B49">
        <v>2005</v>
      </c>
      <c r="C49" s="2">
        <v>38621</v>
      </c>
      <c r="D49" s="2" t="s">
        <v>6</v>
      </c>
      <c r="E49" t="s">
        <v>14</v>
      </c>
      <c r="F49" s="10">
        <v>1</v>
      </c>
      <c r="G49" t="s">
        <v>37</v>
      </c>
      <c r="H49" s="1" t="s">
        <v>4</v>
      </c>
      <c r="I49" s="1" t="s">
        <v>29</v>
      </c>
      <c r="J49" s="1">
        <v>39</v>
      </c>
      <c r="L49"/>
    </row>
    <row r="50" spans="1:16">
      <c r="A50" t="s">
        <v>28</v>
      </c>
      <c r="B50">
        <v>2005</v>
      </c>
      <c r="C50" s="2">
        <v>38621</v>
      </c>
      <c r="D50" s="2" t="s">
        <v>6</v>
      </c>
      <c r="E50" t="s">
        <v>14</v>
      </c>
      <c r="F50" s="10">
        <v>1</v>
      </c>
      <c r="G50" t="s">
        <v>37</v>
      </c>
      <c r="H50" s="1" t="s">
        <v>4</v>
      </c>
      <c r="I50" s="1" t="s">
        <v>30</v>
      </c>
      <c r="J50" s="1">
        <v>33</v>
      </c>
      <c r="L50"/>
    </row>
    <row r="51" spans="1:16">
      <c r="A51" t="s">
        <v>28</v>
      </c>
      <c r="B51">
        <v>2005</v>
      </c>
      <c r="C51" s="2">
        <v>38621</v>
      </c>
      <c r="D51" s="2" t="s">
        <v>6</v>
      </c>
      <c r="E51" t="s">
        <v>14</v>
      </c>
      <c r="F51" s="10">
        <v>1</v>
      </c>
      <c r="G51" t="s">
        <v>37</v>
      </c>
      <c r="H51" s="1" t="s">
        <v>4</v>
      </c>
      <c r="I51" s="1" t="s">
        <v>31</v>
      </c>
      <c r="J51" s="1">
        <v>31</v>
      </c>
      <c r="L51"/>
    </row>
    <row r="52" spans="1:16">
      <c r="A52" t="s">
        <v>28</v>
      </c>
      <c r="B52">
        <v>2005</v>
      </c>
      <c r="C52" s="2">
        <v>38621</v>
      </c>
      <c r="D52" s="2" t="s">
        <v>6</v>
      </c>
      <c r="E52" t="s">
        <v>14</v>
      </c>
      <c r="F52" s="10">
        <v>3</v>
      </c>
      <c r="G52" t="s">
        <v>37</v>
      </c>
      <c r="H52" s="1" t="s">
        <v>12</v>
      </c>
      <c r="I52" s="1" t="s">
        <v>30</v>
      </c>
      <c r="J52" s="1">
        <v>32</v>
      </c>
      <c r="K52" s="6" t="s">
        <v>40</v>
      </c>
      <c r="L52"/>
    </row>
    <row r="53" spans="1:16">
      <c r="A53" t="s">
        <v>28</v>
      </c>
      <c r="B53">
        <v>2005</v>
      </c>
      <c r="C53" s="2">
        <v>38621</v>
      </c>
      <c r="D53" s="2" t="s">
        <v>6</v>
      </c>
      <c r="E53" t="s">
        <v>14</v>
      </c>
      <c r="F53" s="10">
        <v>3</v>
      </c>
      <c r="G53" t="s">
        <v>37</v>
      </c>
      <c r="H53" s="1" t="s">
        <v>12</v>
      </c>
      <c r="I53" s="1" t="s">
        <v>31</v>
      </c>
      <c r="J53" s="1">
        <v>44</v>
      </c>
      <c r="L53"/>
    </row>
    <row r="54" spans="1:16">
      <c r="A54" t="s">
        <v>28</v>
      </c>
      <c r="B54">
        <v>2006</v>
      </c>
      <c r="C54" s="2">
        <v>38993</v>
      </c>
      <c r="D54" s="2" t="s">
        <v>6</v>
      </c>
      <c r="E54" t="s">
        <v>14</v>
      </c>
      <c r="F54" s="10">
        <v>0</v>
      </c>
      <c r="G54" t="s">
        <v>37</v>
      </c>
      <c r="H54" s="1" t="s">
        <v>9</v>
      </c>
      <c r="I54" s="1" t="s">
        <v>29</v>
      </c>
      <c r="J54" s="1">
        <v>6</v>
      </c>
      <c r="L54"/>
    </row>
    <row r="55" spans="1:16">
      <c r="A55" t="s">
        <v>28</v>
      </c>
      <c r="B55">
        <v>2006</v>
      </c>
      <c r="C55" s="2">
        <v>38993</v>
      </c>
      <c r="D55" s="2" t="s">
        <v>6</v>
      </c>
      <c r="E55" t="s">
        <v>14</v>
      </c>
      <c r="F55" s="10">
        <v>0</v>
      </c>
      <c r="G55" t="s">
        <v>37</v>
      </c>
      <c r="H55" s="1" t="s">
        <v>9</v>
      </c>
      <c r="I55" s="1" t="s">
        <v>30</v>
      </c>
      <c r="J55" s="1">
        <v>15</v>
      </c>
      <c r="L55"/>
    </row>
    <row r="56" spans="1:16">
      <c r="A56" t="s">
        <v>28</v>
      </c>
      <c r="B56">
        <v>2006</v>
      </c>
      <c r="C56" s="2">
        <v>38993</v>
      </c>
      <c r="D56" s="2" t="s">
        <v>6</v>
      </c>
      <c r="E56" t="s">
        <v>14</v>
      </c>
      <c r="F56" s="10">
        <v>0</v>
      </c>
      <c r="G56" t="s">
        <v>37</v>
      </c>
      <c r="H56" s="1" t="s">
        <v>9</v>
      </c>
      <c r="I56" s="1" t="s">
        <v>31</v>
      </c>
      <c r="J56" s="1">
        <v>27</v>
      </c>
      <c r="L56"/>
      <c r="N56" s="3">
        <f>(30+33+34+30)/4</f>
        <v>31.75</v>
      </c>
      <c r="O56" s="3">
        <f>(25+43+40+38)/4</f>
        <v>36.5</v>
      </c>
      <c r="P56" s="3">
        <f>(33+38+36+35)/4</f>
        <v>35.5</v>
      </c>
    </row>
    <row r="57" spans="1:16">
      <c r="A57" t="s">
        <v>28</v>
      </c>
      <c r="B57">
        <v>2006</v>
      </c>
      <c r="C57" s="2">
        <v>38993</v>
      </c>
      <c r="D57" s="2" t="s">
        <v>6</v>
      </c>
      <c r="E57" t="s">
        <v>14</v>
      </c>
      <c r="F57" s="10">
        <v>1</v>
      </c>
      <c r="G57" t="s">
        <v>37</v>
      </c>
      <c r="H57" s="1" t="s">
        <v>4</v>
      </c>
      <c r="I57" s="1" t="s">
        <v>29</v>
      </c>
      <c r="J57" s="1">
        <v>30</v>
      </c>
      <c r="L57"/>
    </row>
    <row r="58" spans="1:16">
      <c r="A58" t="s">
        <v>28</v>
      </c>
      <c r="B58">
        <v>2006</v>
      </c>
      <c r="C58" s="2">
        <v>38993</v>
      </c>
      <c r="D58" s="2" t="s">
        <v>6</v>
      </c>
      <c r="E58" t="s">
        <v>14</v>
      </c>
      <c r="F58" s="10">
        <v>1</v>
      </c>
      <c r="G58" t="s">
        <v>37</v>
      </c>
      <c r="H58" s="1" t="s">
        <v>4</v>
      </c>
      <c r="I58" s="1" t="s">
        <v>30</v>
      </c>
      <c r="J58" s="1">
        <v>21</v>
      </c>
      <c r="L58"/>
    </row>
    <row r="59" spans="1:16">
      <c r="A59" t="s">
        <v>28</v>
      </c>
      <c r="B59">
        <v>2006</v>
      </c>
      <c r="C59" s="2">
        <v>38993</v>
      </c>
      <c r="D59" s="2" t="s">
        <v>6</v>
      </c>
      <c r="E59" t="s">
        <v>14</v>
      </c>
      <c r="F59" s="10">
        <v>1</v>
      </c>
      <c r="G59" t="s">
        <v>37</v>
      </c>
      <c r="H59" s="1" t="s">
        <v>4</v>
      </c>
      <c r="I59" s="1" t="s">
        <v>31</v>
      </c>
      <c r="J59" s="1">
        <v>29</v>
      </c>
      <c r="L59"/>
    </row>
    <row r="60" spans="1:16">
      <c r="A60" t="s">
        <v>28</v>
      </c>
      <c r="B60">
        <v>2006</v>
      </c>
      <c r="C60" s="2">
        <v>38993</v>
      </c>
      <c r="D60" s="2" t="s">
        <v>6</v>
      </c>
      <c r="E60" t="s">
        <v>14</v>
      </c>
      <c r="F60" s="10">
        <v>3</v>
      </c>
      <c r="G60" t="s">
        <v>37</v>
      </c>
      <c r="H60" s="1" t="s">
        <v>12</v>
      </c>
      <c r="I60" s="1" t="s">
        <v>30</v>
      </c>
      <c r="J60" s="1">
        <v>36</v>
      </c>
      <c r="L60"/>
    </row>
    <row r="61" spans="1:16">
      <c r="A61" t="s">
        <v>28</v>
      </c>
      <c r="B61">
        <v>2006</v>
      </c>
      <c r="C61" s="2">
        <v>38993</v>
      </c>
      <c r="D61" s="2" t="s">
        <v>6</v>
      </c>
      <c r="E61" t="s">
        <v>14</v>
      </c>
      <c r="F61" s="10">
        <v>3</v>
      </c>
      <c r="G61" t="s">
        <v>37</v>
      </c>
      <c r="H61" s="1" t="s">
        <v>12</v>
      </c>
      <c r="I61" s="1" t="s">
        <v>31</v>
      </c>
      <c r="J61" s="1">
        <v>45</v>
      </c>
      <c r="L61"/>
    </row>
    <row r="62" spans="1:16">
      <c r="A62" t="s">
        <v>28</v>
      </c>
      <c r="B62">
        <v>2007</v>
      </c>
      <c r="C62" s="2">
        <v>39212</v>
      </c>
      <c r="D62" s="47" t="s">
        <v>5</v>
      </c>
      <c r="E62" t="s">
        <v>14</v>
      </c>
      <c r="F62" s="10">
        <v>0</v>
      </c>
      <c r="G62" t="s">
        <v>37</v>
      </c>
      <c r="H62" s="1" t="s">
        <v>9</v>
      </c>
      <c r="I62" s="1" t="s">
        <v>29</v>
      </c>
      <c r="J62" s="1">
        <v>7</v>
      </c>
      <c r="L62"/>
    </row>
    <row r="63" spans="1:16">
      <c r="A63" t="s">
        <v>28</v>
      </c>
      <c r="B63">
        <v>2007</v>
      </c>
      <c r="C63" s="2">
        <v>39212</v>
      </c>
      <c r="D63" s="47" t="s">
        <v>5</v>
      </c>
      <c r="E63" t="s">
        <v>14</v>
      </c>
      <c r="F63" s="10">
        <v>0</v>
      </c>
      <c r="G63" t="s">
        <v>37</v>
      </c>
      <c r="H63" s="1" t="s">
        <v>9</v>
      </c>
      <c r="I63" s="1" t="s">
        <v>30</v>
      </c>
      <c r="J63" s="1">
        <v>18</v>
      </c>
      <c r="L63"/>
    </row>
    <row r="64" spans="1:16">
      <c r="A64" t="s">
        <v>28</v>
      </c>
      <c r="B64">
        <v>2007</v>
      </c>
      <c r="C64" s="2">
        <v>39212</v>
      </c>
      <c r="D64" s="47" t="s">
        <v>5</v>
      </c>
      <c r="E64" t="s">
        <v>14</v>
      </c>
      <c r="F64" s="10">
        <v>0</v>
      </c>
      <c r="G64" t="s">
        <v>37</v>
      </c>
      <c r="H64" s="1" t="s">
        <v>9</v>
      </c>
      <c r="I64" s="1" t="s">
        <v>31</v>
      </c>
      <c r="J64" s="1">
        <v>20</v>
      </c>
      <c r="L64"/>
    </row>
    <row r="65" spans="1:13">
      <c r="A65" t="s">
        <v>28</v>
      </c>
      <c r="B65">
        <v>2007</v>
      </c>
      <c r="C65" s="2">
        <v>39391</v>
      </c>
      <c r="D65" s="2" t="s">
        <v>6</v>
      </c>
      <c r="E65" t="s">
        <v>14</v>
      </c>
      <c r="F65" s="10">
        <v>0</v>
      </c>
      <c r="G65" t="s">
        <v>37</v>
      </c>
      <c r="H65" s="1" t="s">
        <v>9</v>
      </c>
      <c r="I65" s="1" t="s">
        <v>29</v>
      </c>
      <c r="J65" s="1">
        <v>19</v>
      </c>
      <c r="L65"/>
    </row>
    <row r="66" spans="1:13">
      <c r="A66" t="s">
        <v>28</v>
      </c>
      <c r="B66">
        <v>2007</v>
      </c>
      <c r="C66" s="2">
        <v>39391</v>
      </c>
      <c r="D66" s="2" t="s">
        <v>6</v>
      </c>
      <c r="E66" t="s">
        <v>14</v>
      </c>
      <c r="F66" s="10">
        <v>0</v>
      </c>
      <c r="G66" t="s">
        <v>37</v>
      </c>
      <c r="H66" s="1" t="s">
        <v>9</v>
      </c>
      <c r="I66" s="1" t="s">
        <v>30</v>
      </c>
      <c r="J66" s="1">
        <v>19</v>
      </c>
      <c r="L66"/>
    </row>
    <row r="67" spans="1:13">
      <c r="A67" t="s">
        <v>28</v>
      </c>
      <c r="B67">
        <v>2007</v>
      </c>
      <c r="C67" s="2">
        <v>39391</v>
      </c>
      <c r="D67" s="2" t="s">
        <v>6</v>
      </c>
      <c r="E67" t="s">
        <v>14</v>
      </c>
      <c r="F67" s="10">
        <v>0</v>
      </c>
      <c r="G67" t="s">
        <v>37</v>
      </c>
      <c r="H67" s="1" t="s">
        <v>9</v>
      </c>
      <c r="I67" s="1" t="s">
        <v>31</v>
      </c>
      <c r="J67" s="1">
        <v>25</v>
      </c>
      <c r="L67"/>
    </row>
    <row r="68" spans="1:13">
      <c r="A68" t="s">
        <v>28</v>
      </c>
      <c r="B68">
        <v>2007</v>
      </c>
      <c r="C68" s="2">
        <v>39391</v>
      </c>
      <c r="D68" s="2" t="s">
        <v>6</v>
      </c>
      <c r="E68" t="s">
        <v>14</v>
      </c>
      <c r="F68" s="10">
        <v>1</v>
      </c>
      <c r="G68" t="s">
        <v>37</v>
      </c>
      <c r="H68" s="1" t="s">
        <v>4</v>
      </c>
      <c r="I68" s="1" t="s">
        <v>29</v>
      </c>
      <c r="J68" s="1">
        <v>32</v>
      </c>
      <c r="L68"/>
    </row>
    <row r="69" spans="1:13">
      <c r="A69" t="s">
        <v>28</v>
      </c>
      <c r="B69">
        <v>2007</v>
      </c>
      <c r="C69" s="2">
        <v>39391</v>
      </c>
      <c r="D69" s="2" t="s">
        <v>6</v>
      </c>
      <c r="E69" t="s">
        <v>14</v>
      </c>
      <c r="F69" s="10">
        <v>1</v>
      </c>
      <c r="G69" t="s">
        <v>37</v>
      </c>
      <c r="H69" s="1" t="s">
        <v>4</v>
      </c>
      <c r="I69" s="1" t="s">
        <v>30</v>
      </c>
      <c r="J69" s="1">
        <v>34</v>
      </c>
      <c r="L69"/>
    </row>
    <row r="70" spans="1:13">
      <c r="A70" t="s">
        <v>28</v>
      </c>
      <c r="B70">
        <v>2007</v>
      </c>
      <c r="C70" s="2">
        <v>39391</v>
      </c>
      <c r="D70" s="2" t="s">
        <v>6</v>
      </c>
      <c r="E70" t="s">
        <v>14</v>
      </c>
      <c r="F70" s="10">
        <v>1</v>
      </c>
      <c r="G70" t="s">
        <v>37</v>
      </c>
      <c r="H70" s="1" t="s">
        <v>4</v>
      </c>
      <c r="I70" s="1" t="s">
        <v>31</v>
      </c>
      <c r="J70" s="1">
        <v>33</v>
      </c>
      <c r="L70"/>
    </row>
    <row r="71" spans="1:13">
      <c r="A71" t="s">
        <v>28</v>
      </c>
      <c r="B71">
        <v>2007</v>
      </c>
      <c r="C71" s="2">
        <v>39391</v>
      </c>
      <c r="D71" s="2" t="s">
        <v>6</v>
      </c>
      <c r="E71" t="s">
        <v>14</v>
      </c>
      <c r="F71" s="10">
        <v>3</v>
      </c>
      <c r="G71" t="s">
        <v>37</v>
      </c>
      <c r="H71" s="1" t="s">
        <v>12</v>
      </c>
      <c r="I71" s="1" t="s">
        <v>30</v>
      </c>
      <c r="J71" s="1">
        <v>35</v>
      </c>
      <c r="L71"/>
    </row>
    <row r="72" spans="1:13">
      <c r="A72" t="s">
        <v>28</v>
      </c>
      <c r="B72">
        <v>2007</v>
      </c>
      <c r="C72" s="2">
        <v>39391</v>
      </c>
      <c r="D72" s="2" t="s">
        <v>6</v>
      </c>
      <c r="E72" t="s">
        <v>14</v>
      </c>
      <c r="F72" s="10">
        <v>3</v>
      </c>
      <c r="G72" t="s">
        <v>37</v>
      </c>
      <c r="H72" s="1" t="s">
        <v>12</v>
      </c>
      <c r="I72" s="1" t="s">
        <v>31</v>
      </c>
      <c r="J72" s="1">
        <v>34</v>
      </c>
      <c r="L72"/>
    </row>
    <row r="73" spans="1:13">
      <c r="A73" t="s">
        <v>28</v>
      </c>
      <c r="B73">
        <v>2008</v>
      </c>
      <c r="C73" s="2">
        <v>39731</v>
      </c>
      <c r="D73" s="2" t="s">
        <v>6</v>
      </c>
      <c r="E73" t="s">
        <v>14</v>
      </c>
      <c r="F73" s="10">
        <v>0</v>
      </c>
      <c r="G73" t="s">
        <v>37</v>
      </c>
      <c r="H73" s="1" t="s">
        <v>9</v>
      </c>
      <c r="I73" s="1" t="s">
        <v>29</v>
      </c>
      <c r="J73" s="1">
        <v>9</v>
      </c>
      <c r="L73"/>
    </row>
    <row r="74" spans="1:13">
      <c r="A74" t="s">
        <v>28</v>
      </c>
      <c r="B74">
        <v>2008</v>
      </c>
      <c r="C74" s="2">
        <v>39731</v>
      </c>
      <c r="D74" s="2" t="s">
        <v>6</v>
      </c>
      <c r="E74" t="s">
        <v>14</v>
      </c>
      <c r="F74" s="10">
        <v>0</v>
      </c>
      <c r="G74" t="s">
        <v>37</v>
      </c>
      <c r="H74" s="1" t="s">
        <v>9</v>
      </c>
      <c r="I74" s="1" t="s">
        <v>30</v>
      </c>
      <c r="J74" s="1">
        <v>22</v>
      </c>
      <c r="L74"/>
    </row>
    <row r="75" spans="1:13">
      <c r="A75" t="s">
        <v>28</v>
      </c>
      <c r="B75">
        <v>2008</v>
      </c>
      <c r="C75" s="2">
        <v>39731</v>
      </c>
      <c r="D75" s="2" t="s">
        <v>6</v>
      </c>
      <c r="E75" t="s">
        <v>14</v>
      </c>
      <c r="F75" s="10">
        <v>0</v>
      </c>
      <c r="G75" t="s">
        <v>37</v>
      </c>
      <c r="H75" s="1" t="s">
        <v>9</v>
      </c>
      <c r="I75" s="1" t="s">
        <v>31</v>
      </c>
      <c r="J75" s="1">
        <v>25</v>
      </c>
      <c r="L75"/>
    </row>
    <row r="76" spans="1:13">
      <c r="A76" t="s">
        <v>28</v>
      </c>
      <c r="B76">
        <v>2008</v>
      </c>
      <c r="C76" s="2">
        <v>39731</v>
      </c>
      <c r="D76" s="2" t="s">
        <v>6</v>
      </c>
      <c r="E76" t="s">
        <v>14</v>
      </c>
      <c r="F76" s="10">
        <v>1</v>
      </c>
      <c r="G76" t="s">
        <v>37</v>
      </c>
      <c r="H76" s="1" t="s">
        <v>4</v>
      </c>
      <c r="I76" s="1" t="s">
        <v>29</v>
      </c>
      <c r="J76" s="1">
        <v>35</v>
      </c>
      <c r="L76"/>
    </row>
    <row r="77" spans="1:13">
      <c r="A77" t="s">
        <v>28</v>
      </c>
      <c r="B77">
        <v>2008</v>
      </c>
      <c r="C77" s="2">
        <v>39731</v>
      </c>
      <c r="D77" s="2" t="s">
        <v>6</v>
      </c>
      <c r="E77" t="s">
        <v>14</v>
      </c>
      <c r="F77" s="10">
        <v>1</v>
      </c>
      <c r="G77" t="s">
        <v>37</v>
      </c>
      <c r="H77" s="1" t="s">
        <v>4</v>
      </c>
      <c r="I77" s="1" t="s">
        <v>30</v>
      </c>
      <c r="J77" s="1">
        <v>28</v>
      </c>
      <c r="L77"/>
    </row>
    <row r="78" spans="1:13">
      <c r="A78" t="s">
        <v>28</v>
      </c>
      <c r="B78">
        <v>2008</v>
      </c>
      <c r="C78" s="2">
        <v>39731</v>
      </c>
      <c r="D78" s="2" t="s">
        <v>6</v>
      </c>
      <c r="E78" t="s">
        <v>14</v>
      </c>
      <c r="F78" s="10">
        <v>1</v>
      </c>
      <c r="G78" t="s">
        <v>37</v>
      </c>
      <c r="H78" s="1" t="s">
        <v>4</v>
      </c>
      <c r="I78" s="1" t="s">
        <v>31</v>
      </c>
      <c r="J78" s="1">
        <v>30</v>
      </c>
      <c r="L78"/>
    </row>
    <row r="79" spans="1:13">
      <c r="A79" t="s">
        <v>28</v>
      </c>
      <c r="B79">
        <v>2008</v>
      </c>
      <c r="C79" s="2">
        <v>39731</v>
      </c>
      <c r="D79" s="2" t="s">
        <v>6</v>
      </c>
      <c r="E79" t="s">
        <v>14</v>
      </c>
      <c r="F79" s="10">
        <v>3</v>
      </c>
      <c r="G79" t="s">
        <v>37</v>
      </c>
      <c r="H79" s="1" t="s">
        <v>12</v>
      </c>
      <c r="I79" s="1" t="s">
        <v>30</v>
      </c>
      <c r="J79" s="1">
        <v>30</v>
      </c>
      <c r="K79" s="6" t="s">
        <v>101</v>
      </c>
      <c r="L79"/>
    </row>
    <row r="80" spans="1:13">
      <c r="A80" t="s">
        <v>28</v>
      </c>
      <c r="B80">
        <v>2008</v>
      </c>
      <c r="C80" s="2">
        <v>39731</v>
      </c>
      <c r="D80" s="2" t="s">
        <v>6</v>
      </c>
      <c r="E80" t="s">
        <v>14</v>
      </c>
      <c r="F80" s="10">
        <v>3</v>
      </c>
      <c r="G80" t="s">
        <v>37</v>
      </c>
      <c r="H80" s="1" t="s">
        <v>12</v>
      </c>
      <c r="I80" s="1" t="s">
        <v>31</v>
      </c>
      <c r="J80" s="1">
        <v>35</v>
      </c>
      <c r="L80"/>
      <c r="M80"/>
    </row>
    <row r="81" spans="1:13">
      <c r="A81" t="s">
        <v>28</v>
      </c>
      <c r="B81">
        <v>2009</v>
      </c>
      <c r="C81" s="2">
        <v>40122</v>
      </c>
      <c r="D81" s="2" t="s">
        <v>6</v>
      </c>
      <c r="E81" t="s">
        <v>14</v>
      </c>
      <c r="F81" s="10">
        <v>0</v>
      </c>
      <c r="G81" t="s">
        <v>37</v>
      </c>
      <c r="H81" s="1" t="s">
        <v>9</v>
      </c>
      <c r="I81" s="1" t="s">
        <v>29</v>
      </c>
      <c r="J81" s="1">
        <v>15</v>
      </c>
      <c r="L81"/>
      <c r="M81"/>
    </row>
    <row r="82" spans="1:13">
      <c r="A82" t="s">
        <v>28</v>
      </c>
      <c r="B82">
        <v>2009</v>
      </c>
      <c r="C82" s="2">
        <v>40122</v>
      </c>
      <c r="D82" s="2" t="s">
        <v>6</v>
      </c>
      <c r="E82" t="s">
        <v>14</v>
      </c>
      <c r="F82" s="10">
        <v>0</v>
      </c>
      <c r="G82" t="s">
        <v>37</v>
      </c>
      <c r="H82" s="1" t="s">
        <v>9</v>
      </c>
      <c r="I82" s="1" t="s">
        <v>30</v>
      </c>
      <c r="J82" s="1">
        <v>22</v>
      </c>
      <c r="L82"/>
      <c r="M82"/>
    </row>
    <row r="83" spans="1:13">
      <c r="A83" t="s">
        <v>28</v>
      </c>
      <c r="B83">
        <v>2009</v>
      </c>
      <c r="C83" s="2">
        <v>40122</v>
      </c>
      <c r="D83" s="2" t="s">
        <v>6</v>
      </c>
      <c r="E83" t="s">
        <v>14</v>
      </c>
      <c r="F83" s="10">
        <v>0</v>
      </c>
      <c r="G83" t="s">
        <v>37</v>
      </c>
      <c r="H83" s="1" t="s">
        <v>9</v>
      </c>
      <c r="I83" s="1" t="s">
        <v>31</v>
      </c>
      <c r="J83" s="1">
        <v>23</v>
      </c>
      <c r="L83"/>
      <c r="M83"/>
    </row>
    <row r="84" spans="1:13">
      <c r="A84" t="s">
        <v>28</v>
      </c>
      <c r="B84">
        <v>2009</v>
      </c>
      <c r="C84" s="2">
        <v>40122</v>
      </c>
      <c r="D84" s="2" t="s">
        <v>6</v>
      </c>
      <c r="E84" t="s">
        <v>14</v>
      </c>
      <c r="F84" s="10">
        <v>1</v>
      </c>
      <c r="G84" t="s">
        <v>37</v>
      </c>
      <c r="H84" s="1" t="s">
        <v>4</v>
      </c>
      <c r="I84" s="1" t="s">
        <v>29</v>
      </c>
      <c r="J84" s="1">
        <v>31</v>
      </c>
      <c r="L84"/>
      <c r="M84"/>
    </row>
    <row r="85" spans="1:13">
      <c r="A85" t="s">
        <v>28</v>
      </c>
      <c r="B85">
        <v>2009</v>
      </c>
      <c r="C85" s="2">
        <v>40122</v>
      </c>
      <c r="D85" s="2" t="s">
        <v>6</v>
      </c>
      <c r="E85" t="s">
        <v>14</v>
      </c>
      <c r="F85" s="10">
        <v>1</v>
      </c>
      <c r="G85" t="s">
        <v>37</v>
      </c>
      <c r="H85" s="1" t="s">
        <v>4</v>
      </c>
      <c r="I85" s="1" t="s">
        <v>30</v>
      </c>
      <c r="J85" s="1">
        <v>31</v>
      </c>
      <c r="L85"/>
      <c r="M85"/>
    </row>
    <row r="86" spans="1:13">
      <c r="A86" t="s">
        <v>28</v>
      </c>
      <c r="B86">
        <v>2009</v>
      </c>
      <c r="C86" s="2">
        <v>40122</v>
      </c>
      <c r="D86" s="2" t="s">
        <v>6</v>
      </c>
      <c r="E86" t="s">
        <v>14</v>
      </c>
      <c r="F86" s="10">
        <v>1</v>
      </c>
      <c r="G86" t="s">
        <v>37</v>
      </c>
      <c r="H86" s="1" t="s">
        <v>4</v>
      </c>
      <c r="I86" s="1" t="s">
        <v>31</v>
      </c>
      <c r="J86" s="1">
        <v>33.5</v>
      </c>
      <c r="L86"/>
      <c r="M86"/>
    </row>
    <row r="87" spans="1:13">
      <c r="A87" t="s">
        <v>28</v>
      </c>
      <c r="B87">
        <v>2009</v>
      </c>
      <c r="C87" s="2">
        <v>40122</v>
      </c>
      <c r="D87" s="2" t="s">
        <v>6</v>
      </c>
      <c r="E87" t="s">
        <v>14</v>
      </c>
      <c r="F87" s="10">
        <v>3</v>
      </c>
      <c r="G87" t="s">
        <v>37</v>
      </c>
      <c r="H87" s="1" t="s">
        <v>12</v>
      </c>
      <c r="I87" s="1" t="s">
        <v>30</v>
      </c>
      <c r="J87" s="1">
        <v>35</v>
      </c>
      <c r="L87"/>
      <c r="M87"/>
    </row>
    <row r="88" spans="1:13">
      <c r="A88" t="s">
        <v>28</v>
      </c>
      <c r="B88">
        <v>2009</v>
      </c>
      <c r="C88" s="2">
        <v>40122</v>
      </c>
      <c r="D88" s="2" t="s">
        <v>6</v>
      </c>
      <c r="E88" t="s">
        <v>14</v>
      </c>
      <c r="F88" s="10">
        <v>3</v>
      </c>
      <c r="G88" t="s">
        <v>37</v>
      </c>
      <c r="H88" s="1" t="s">
        <v>12</v>
      </c>
      <c r="I88" s="1" t="s">
        <v>31</v>
      </c>
      <c r="J88" s="1">
        <v>38</v>
      </c>
      <c r="L88"/>
      <c r="M88"/>
    </row>
    <row r="89" spans="1:13">
      <c r="A89" t="s">
        <v>28</v>
      </c>
      <c r="B89">
        <v>2009</v>
      </c>
      <c r="C89" s="2">
        <v>40122</v>
      </c>
      <c r="D89" s="1" t="s">
        <v>6</v>
      </c>
      <c r="E89" t="s">
        <v>14</v>
      </c>
      <c r="F89" s="10">
        <v>3</v>
      </c>
      <c r="G89" t="s">
        <v>37</v>
      </c>
      <c r="H89" s="1" t="s">
        <v>12</v>
      </c>
      <c r="I89" s="1" t="s">
        <v>102</v>
      </c>
      <c r="J89" s="1">
        <v>35</v>
      </c>
      <c r="L89"/>
      <c r="M89"/>
    </row>
    <row r="90" spans="1:13">
      <c r="A90" t="s">
        <v>28</v>
      </c>
      <c r="B90">
        <v>1998</v>
      </c>
      <c r="C90" s="2">
        <v>35933</v>
      </c>
      <c r="D90" s="2" t="s">
        <v>5</v>
      </c>
      <c r="E90" t="s">
        <v>14</v>
      </c>
      <c r="F90" s="10">
        <v>1</v>
      </c>
      <c r="G90" t="s">
        <v>34</v>
      </c>
      <c r="H90" s="1" t="s">
        <v>116</v>
      </c>
      <c r="I90" s="1" t="s">
        <v>29</v>
      </c>
      <c r="J90" s="10">
        <v>22</v>
      </c>
      <c r="K90"/>
      <c r="L90"/>
      <c r="M90"/>
    </row>
    <row r="91" spans="1:13">
      <c r="A91" t="s">
        <v>28</v>
      </c>
      <c r="B91">
        <v>1998</v>
      </c>
      <c r="C91" s="2">
        <v>35933</v>
      </c>
      <c r="D91" s="2" t="s">
        <v>5</v>
      </c>
      <c r="E91" t="s">
        <v>14</v>
      </c>
      <c r="F91" s="10">
        <v>1</v>
      </c>
      <c r="G91" t="s">
        <v>34</v>
      </c>
      <c r="H91" s="1" t="s">
        <v>116</v>
      </c>
      <c r="I91" s="1" t="s">
        <v>31</v>
      </c>
      <c r="J91" s="10">
        <v>36</v>
      </c>
      <c r="K91"/>
      <c r="L91"/>
      <c r="M91"/>
    </row>
    <row r="92" spans="1:13">
      <c r="A92" t="s">
        <v>28</v>
      </c>
      <c r="B92">
        <v>1998</v>
      </c>
      <c r="C92" s="2">
        <v>35937</v>
      </c>
      <c r="D92" s="2" t="s">
        <v>5</v>
      </c>
      <c r="E92" t="s">
        <v>14</v>
      </c>
      <c r="F92" s="10">
        <v>1</v>
      </c>
      <c r="G92" t="s">
        <v>34</v>
      </c>
      <c r="H92" s="1" t="s">
        <v>3</v>
      </c>
      <c r="I92" s="1" t="s">
        <v>29</v>
      </c>
      <c r="J92" s="10">
        <v>30</v>
      </c>
      <c r="K92"/>
      <c r="L92"/>
      <c r="M92"/>
    </row>
    <row r="93" spans="1:13">
      <c r="A93" t="s">
        <v>28</v>
      </c>
      <c r="B93">
        <v>1998</v>
      </c>
      <c r="C93" s="2">
        <v>35937</v>
      </c>
      <c r="D93" s="2" t="s">
        <v>5</v>
      </c>
      <c r="E93" t="s">
        <v>14</v>
      </c>
      <c r="F93" s="10">
        <v>1</v>
      </c>
      <c r="G93" t="s">
        <v>34</v>
      </c>
      <c r="H93" s="1" t="s">
        <v>3</v>
      </c>
      <c r="I93" s="1" t="s">
        <v>30</v>
      </c>
      <c r="J93" s="10">
        <v>40</v>
      </c>
      <c r="K93"/>
      <c r="L93"/>
      <c r="M93"/>
    </row>
    <row r="94" spans="1:13">
      <c r="A94" t="s">
        <v>28</v>
      </c>
      <c r="B94">
        <v>1998</v>
      </c>
      <c r="C94" s="2">
        <v>35937</v>
      </c>
      <c r="D94" s="2" t="s">
        <v>5</v>
      </c>
      <c r="E94" t="s">
        <v>14</v>
      </c>
      <c r="F94" s="10">
        <v>1</v>
      </c>
      <c r="G94" t="s">
        <v>34</v>
      </c>
      <c r="H94" s="1" t="s">
        <v>3</v>
      </c>
      <c r="I94" s="1" t="s">
        <v>31</v>
      </c>
      <c r="J94" s="10">
        <v>30</v>
      </c>
      <c r="K94"/>
      <c r="L94"/>
      <c r="M94"/>
    </row>
    <row r="95" spans="1:13">
      <c r="A95" t="s">
        <v>28</v>
      </c>
      <c r="B95">
        <v>1998</v>
      </c>
      <c r="C95" s="2">
        <v>35970</v>
      </c>
      <c r="D95" s="2" t="s">
        <v>5</v>
      </c>
      <c r="E95" t="s">
        <v>14</v>
      </c>
      <c r="F95" s="10">
        <v>1</v>
      </c>
      <c r="G95" t="s">
        <v>34</v>
      </c>
      <c r="H95" s="1" t="s">
        <v>3</v>
      </c>
      <c r="I95" s="1" t="s">
        <v>29</v>
      </c>
      <c r="J95" s="10">
        <v>23</v>
      </c>
      <c r="K95"/>
      <c r="L95"/>
      <c r="M95"/>
    </row>
    <row r="96" spans="1:13">
      <c r="A96" t="s">
        <v>28</v>
      </c>
      <c r="B96">
        <v>1998</v>
      </c>
      <c r="C96" s="2">
        <v>35970</v>
      </c>
      <c r="D96" s="2" t="s">
        <v>5</v>
      </c>
      <c r="E96" t="s">
        <v>14</v>
      </c>
      <c r="F96" s="10">
        <v>1</v>
      </c>
      <c r="G96" t="s">
        <v>34</v>
      </c>
      <c r="H96" s="1" t="s">
        <v>3</v>
      </c>
      <c r="I96" s="1" t="s">
        <v>30</v>
      </c>
      <c r="J96" s="10">
        <v>36</v>
      </c>
      <c r="K96"/>
      <c r="L96"/>
      <c r="M96"/>
    </row>
    <row r="97" spans="1:13">
      <c r="A97" t="s">
        <v>28</v>
      </c>
      <c r="B97">
        <v>1998</v>
      </c>
      <c r="C97" s="2">
        <v>35970</v>
      </c>
      <c r="D97" s="2" t="s">
        <v>5</v>
      </c>
      <c r="E97" t="s">
        <v>14</v>
      </c>
      <c r="F97" s="10">
        <v>1</v>
      </c>
      <c r="G97" t="s">
        <v>34</v>
      </c>
      <c r="H97" s="1" t="s">
        <v>3</v>
      </c>
      <c r="I97" s="1" t="s">
        <v>31</v>
      </c>
      <c r="J97" s="10">
        <v>30</v>
      </c>
      <c r="K97"/>
      <c r="L97"/>
      <c r="M97"/>
    </row>
    <row r="98" spans="1:13">
      <c r="A98" t="s">
        <v>28</v>
      </c>
      <c r="B98">
        <v>1998</v>
      </c>
      <c r="C98" s="2">
        <v>36136</v>
      </c>
      <c r="D98" s="2" t="s">
        <v>6</v>
      </c>
      <c r="E98" t="s">
        <v>14</v>
      </c>
      <c r="F98" s="10">
        <v>1</v>
      </c>
      <c r="G98" t="s">
        <v>34</v>
      </c>
      <c r="H98" s="1" t="s">
        <v>3</v>
      </c>
      <c r="I98" s="1" t="s">
        <v>29</v>
      </c>
      <c r="J98" s="10">
        <v>34</v>
      </c>
      <c r="K98"/>
      <c r="L98"/>
      <c r="M98"/>
    </row>
    <row r="99" spans="1:13">
      <c r="A99" t="s">
        <v>28</v>
      </c>
      <c r="B99">
        <v>1998</v>
      </c>
      <c r="C99" s="2">
        <v>36136</v>
      </c>
      <c r="D99" s="2" t="s">
        <v>6</v>
      </c>
      <c r="E99" t="s">
        <v>14</v>
      </c>
      <c r="F99" s="10">
        <v>1</v>
      </c>
      <c r="G99" t="s">
        <v>34</v>
      </c>
      <c r="H99" s="1" t="s">
        <v>3</v>
      </c>
      <c r="I99" s="1" t="s">
        <v>30</v>
      </c>
      <c r="J99" s="10">
        <v>41</v>
      </c>
      <c r="K99"/>
      <c r="L99"/>
      <c r="M99"/>
    </row>
    <row r="100" spans="1:13">
      <c r="A100" t="s">
        <v>28</v>
      </c>
      <c r="B100">
        <v>1998</v>
      </c>
      <c r="C100" s="2">
        <v>36136</v>
      </c>
      <c r="D100" s="2" t="s">
        <v>6</v>
      </c>
      <c r="E100" t="s">
        <v>14</v>
      </c>
      <c r="F100" s="10">
        <v>1</v>
      </c>
      <c r="G100" t="s">
        <v>34</v>
      </c>
      <c r="H100" s="1" t="s">
        <v>3</v>
      </c>
      <c r="I100" s="1" t="s">
        <v>31</v>
      </c>
      <c r="J100" s="10">
        <v>36</v>
      </c>
      <c r="K100"/>
      <c r="L100"/>
      <c r="M100"/>
    </row>
    <row r="101" spans="1:13">
      <c r="A101" t="s">
        <v>28</v>
      </c>
      <c r="B101">
        <v>1999</v>
      </c>
      <c r="C101" s="2">
        <v>36397</v>
      </c>
      <c r="D101" s="2" t="s">
        <v>6</v>
      </c>
      <c r="E101" t="s">
        <v>14</v>
      </c>
      <c r="F101" s="10">
        <v>1</v>
      </c>
      <c r="G101" t="s">
        <v>34</v>
      </c>
      <c r="H101" s="1" t="s">
        <v>3</v>
      </c>
      <c r="I101" s="1" t="s">
        <v>29</v>
      </c>
      <c r="J101" s="10">
        <v>42</v>
      </c>
      <c r="K101"/>
      <c r="L101"/>
      <c r="M101"/>
    </row>
    <row r="102" spans="1:13">
      <c r="A102" t="s">
        <v>28</v>
      </c>
      <c r="B102">
        <v>1999</v>
      </c>
      <c r="C102" s="2">
        <v>36397</v>
      </c>
      <c r="D102" s="2" t="s">
        <v>6</v>
      </c>
      <c r="E102" t="s">
        <v>14</v>
      </c>
      <c r="F102" s="10">
        <v>1</v>
      </c>
      <c r="G102" t="s">
        <v>34</v>
      </c>
      <c r="H102" s="1" t="s">
        <v>3</v>
      </c>
      <c r="I102" s="1" t="s">
        <v>30</v>
      </c>
      <c r="J102" s="10">
        <v>40</v>
      </c>
      <c r="K102"/>
      <c r="L102"/>
      <c r="M102"/>
    </row>
    <row r="103" spans="1:13">
      <c r="A103" t="s">
        <v>28</v>
      </c>
      <c r="B103">
        <v>1999</v>
      </c>
      <c r="C103" s="2">
        <v>36397</v>
      </c>
      <c r="D103" s="2" t="s">
        <v>6</v>
      </c>
      <c r="E103" t="s">
        <v>14</v>
      </c>
      <c r="F103" s="10">
        <v>1</v>
      </c>
      <c r="G103" t="s">
        <v>34</v>
      </c>
      <c r="H103" s="1" t="s">
        <v>3</v>
      </c>
      <c r="I103" s="1" t="s">
        <v>31</v>
      </c>
      <c r="J103" s="10">
        <v>40</v>
      </c>
      <c r="K103"/>
      <c r="L103"/>
      <c r="M103"/>
    </row>
    <row r="104" spans="1:13">
      <c r="A104" t="s">
        <v>28</v>
      </c>
      <c r="B104">
        <v>2000</v>
      </c>
      <c r="C104" s="2">
        <v>36769</v>
      </c>
      <c r="D104" s="2" t="s">
        <v>6</v>
      </c>
      <c r="E104" t="s">
        <v>14</v>
      </c>
      <c r="F104" s="10">
        <v>1</v>
      </c>
      <c r="G104" t="s">
        <v>34</v>
      </c>
      <c r="H104" s="1" t="s">
        <v>3</v>
      </c>
      <c r="I104" s="1" t="s">
        <v>29</v>
      </c>
      <c r="J104" s="10">
        <v>33</v>
      </c>
      <c r="K104"/>
      <c r="L104"/>
      <c r="M104"/>
    </row>
    <row r="105" spans="1:13">
      <c r="A105" t="s">
        <v>28</v>
      </c>
      <c r="B105">
        <v>2000</v>
      </c>
      <c r="C105" s="2">
        <v>36769</v>
      </c>
      <c r="D105" s="2" t="s">
        <v>6</v>
      </c>
      <c r="E105" t="s">
        <v>14</v>
      </c>
      <c r="F105" s="10">
        <v>1</v>
      </c>
      <c r="G105" t="s">
        <v>34</v>
      </c>
      <c r="H105" s="1" t="s">
        <v>3</v>
      </c>
      <c r="I105" s="1" t="s">
        <v>30</v>
      </c>
      <c r="J105" s="10">
        <v>43</v>
      </c>
      <c r="K105"/>
      <c r="L105"/>
      <c r="M105"/>
    </row>
    <row r="106" spans="1:13">
      <c r="A106" t="s">
        <v>28</v>
      </c>
      <c r="B106">
        <v>2000</v>
      </c>
      <c r="C106" s="2">
        <v>36769</v>
      </c>
      <c r="D106" s="2" t="s">
        <v>6</v>
      </c>
      <c r="E106" t="s">
        <v>14</v>
      </c>
      <c r="F106" s="10">
        <v>1</v>
      </c>
      <c r="G106" t="s">
        <v>34</v>
      </c>
      <c r="H106" s="1" t="s">
        <v>3</v>
      </c>
      <c r="I106" s="1" t="s">
        <v>31</v>
      </c>
      <c r="J106" s="10">
        <v>38</v>
      </c>
      <c r="K106"/>
      <c r="L106"/>
      <c r="M106"/>
    </row>
    <row r="107" spans="1:13">
      <c r="A107" t="s">
        <v>28</v>
      </c>
      <c r="B107">
        <v>2001</v>
      </c>
      <c r="C107" s="2">
        <v>37203</v>
      </c>
      <c r="D107" s="2" t="s">
        <v>6</v>
      </c>
      <c r="E107" t="s">
        <v>14</v>
      </c>
      <c r="F107" s="10">
        <v>1</v>
      </c>
      <c r="G107" t="s">
        <v>34</v>
      </c>
      <c r="H107" s="1" t="s">
        <v>3</v>
      </c>
      <c r="I107" s="1" t="s">
        <v>29</v>
      </c>
      <c r="J107" s="10">
        <v>36</v>
      </c>
      <c r="K107"/>
      <c r="L107"/>
      <c r="M107"/>
    </row>
    <row r="108" spans="1:13">
      <c r="A108" t="s">
        <v>28</v>
      </c>
      <c r="B108">
        <v>2001</v>
      </c>
      <c r="C108" s="2">
        <v>37203</v>
      </c>
      <c r="D108" s="2" t="s">
        <v>6</v>
      </c>
      <c r="E108" t="s">
        <v>14</v>
      </c>
      <c r="F108" s="10">
        <v>1</v>
      </c>
      <c r="G108" t="s">
        <v>34</v>
      </c>
      <c r="H108" s="1" t="s">
        <v>3</v>
      </c>
      <c r="I108" s="1" t="s">
        <v>30</v>
      </c>
      <c r="J108" s="10">
        <v>35</v>
      </c>
      <c r="K108"/>
      <c r="L108"/>
      <c r="M108"/>
    </row>
    <row r="109" spans="1:13">
      <c r="A109" t="s">
        <v>28</v>
      </c>
      <c r="B109">
        <v>2001</v>
      </c>
      <c r="C109" s="2">
        <v>37203</v>
      </c>
      <c r="D109" s="2" t="s">
        <v>6</v>
      </c>
      <c r="E109" t="s">
        <v>14</v>
      </c>
      <c r="F109" s="10">
        <v>1</v>
      </c>
      <c r="G109" t="s">
        <v>34</v>
      </c>
      <c r="H109" s="1" t="s">
        <v>3</v>
      </c>
      <c r="I109" s="1" t="s">
        <v>31</v>
      </c>
      <c r="J109" s="10">
        <v>31</v>
      </c>
      <c r="K109"/>
    </row>
    <row r="110" spans="1:13">
      <c r="A110" t="s">
        <v>28</v>
      </c>
      <c r="B110">
        <v>2002</v>
      </c>
      <c r="C110" s="2">
        <v>37518</v>
      </c>
      <c r="D110" s="2" t="s">
        <v>6</v>
      </c>
      <c r="E110" t="s">
        <v>14</v>
      </c>
      <c r="F110" s="10">
        <v>1</v>
      </c>
      <c r="G110" t="s">
        <v>34</v>
      </c>
      <c r="H110" s="1" t="s">
        <v>3</v>
      </c>
      <c r="I110" s="1" t="s">
        <v>29</v>
      </c>
      <c r="J110" s="1">
        <v>41</v>
      </c>
      <c r="K110"/>
    </row>
    <row r="111" spans="1:13">
      <c r="A111" t="s">
        <v>28</v>
      </c>
      <c r="B111">
        <v>2002</v>
      </c>
      <c r="C111" s="2">
        <v>37518</v>
      </c>
      <c r="D111" s="2" t="s">
        <v>6</v>
      </c>
      <c r="E111" t="s">
        <v>14</v>
      </c>
      <c r="F111" s="10">
        <v>1</v>
      </c>
      <c r="G111" t="s">
        <v>34</v>
      </c>
      <c r="H111" s="1" t="s">
        <v>3</v>
      </c>
      <c r="I111" s="1" t="s">
        <v>30</v>
      </c>
      <c r="J111" s="1">
        <v>40</v>
      </c>
      <c r="K111"/>
    </row>
    <row r="112" spans="1:13">
      <c r="A112" t="s">
        <v>28</v>
      </c>
      <c r="B112">
        <v>2002</v>
      </c>
      <c r="C112" s="2">
        <v>37518</v>
      </c>
      <c r="D112" s="2" t="s">
        <v>6</v>
      </c>
      <c r="E112" t="s">
        <v>14</v>
      </c>
      <c r="F112" s="10">
        <v>1</v>
      </c>
      <c r="G112" t="s">
        <v>34</v>
      </c>
      <c r="H112" s="1" t="s">
        <v>3</v>
      </c>
      <c r="I112" s="1" t="s">
        <v>31</v>
      </c>
      <c r="J112" s="1">
        <v>34</v>
      </c>
      <c r="K112"/>
    </row>
    <row r="113" spans="1:11">
      <c r="A113" t="s">
        <v>28</v>
      </c>
      <c r="B113">
        <v>2002</v>
      </c>
      <c r="C113" s="2">
        <v>37518</v>
      </c>
      <c r="D113" s="2" t="s">
        <v>6</v>
      </c>
      <c r="E113" t="s">
        <v>14</v>
      </c>
      <c r="F113" s="10">
        <v>0</v>
      </c>
      <c r="G113" t="s">
        <v>34</v>
      </c>
      <c r="H113" s="1" t="s">
        <v>8</v>
      </c>
      <c r="I113" s="1" t="s">
        <v>29</v>
      </c>
      <c r="J113" s="1">
        <v>25</v>
      </c>
      <c r="K113"/>
    </row>
    <row r="114" spans="1:11">
      <c r="A114" t="s">
        <v>28</v>
      </c>
      <c r="B114">
        <v>2002</v>
      </c>
      <c r="C114" s="2">
        <v>37518</v>
      </c>
      <c r="D114" s="2" t="s">
        <v>6</v>
      </c>
      <c r="E114" t="s">
        <v>14</v>
      </c>
      <c r="F114" s="10">
        <v>0</v>
      </c>
      <c r="G114" t="s">
        <v>34</v>
      </c>
      <c r="H114" s="1" t="s">
        <v>8</v>
      </c>
      <c r="I114" s="1" t="s">
        <v>30</v>
      </c>
      <c r="J114" s="1">
        <v>23</v>
      </c>
      <c r="K114"/>
    </row>
    <row r="115" spans="1:11">
      <c r="A115" t="s">
        <v>28</v>
      </c>
      <c r="B115">
        <v>2002</v>
      </c>
      <c r="C115" s="2">
        <v>37518</v>
      </c>
      <c r="D115" s="2" t="s">
        <v>6</v>
      </c>
      <c r="E115" t="s">
        <v>14</v>
      </c>
      <c r="F115" s="10">
        <v>0</v>
      </c>
      <c r="G115" t="s">
        <v>34</v>
      </c>
      <c r="H115" s="1" t="s">
        <v>8</v>
      </c>
      <c r="I115" s="1" t="s">
        <v>31</v>
      </c>
      <c r="J115" s="1">
        <v>25</v>
      </c>
      <c r="K115"/>
    </row>
    <row r="116" spans="1:11">
      <c r="A116" t="s">
        <v>28</v>
      </c>
      <c r="B116">
        <v>2002</v>
      </c>
      <c r="C116" s="9">
        <v>37546</v>
      </c>
      <c r="D116" s="2" t="s">
        <v>6</v>
      </c>
      <c r="E116" t="s">
        <v>14</v>
      </c>
      <c r="F116" s="10">
        <v>0</v>
      </c>
      <c r="G116" t="s">
        <v>34</v>
      </c>
      <c r="H116" s="1" t="s">
        <v>8</v>
      </c>
      <c r="I116" s="1" t="s">
        <v>29</v>
      </c>
      <c r="J116" s="1">
        <v>25</v>
      </c>
      <c r="K116"/>
    </row>
    <row r="117" spans="1:11">
      <c r="A117" t="s">
        <v>28</v>
      </c>
      <c r="B117">
        <v>2002</v>
      </c>
      <c r="C117" s="9">
        <v>37546</v>
      </c>
      <c r="D117" s="2" t="s">
        <v>6</v>
      </c>
      <c r="E117" t="s">
        <v>14</v>
      </c>
      <c r="F117" s="10">
        <v>0</v>
      </c>
      <c r="G117" t="s">
        <v>34</v>
      </c>
      <c r="H117" s="1" t="s">
        <v>8</v>
      </c>
      <c r="I117" s="1" t="s">
        <v>30</v>
      </c>
      <c r="J117" s="1">
        <v>23</v>
      </c>
      <c r="K117"/>
    </row>
    <row r="118" spans="1:11">
      <c r="A118" t="s">
        <v>28</v>
      </c>
      <c r="B118">
        <v>2002</v>
      </c>
      <c r="C118" s="9">
        <v>37546</v>
      </c>
      <c r="D118" s="2" t="s">
        <v>6</v>
      </c>
      <c r="E118" t="s">
        <v>14</v>
      </c>
      <c r="F118" s="10">
        <v>0</v>
      </c>
      <c r="G118" t="s">
        <v>34</v>
      </c>
      <c r="H118" s="1" t="s">
        <v>8</v>
      </c>
      <c r="I118" s="1" t="s">
        <v>31</v>
      </c>
      <c r="J118" s="1">
        <v>25</v>
      </c>
      <c r="K118"/>
    </row>
    <row r="119" spans="1:11">
      <c r="A119" t="s">
        <v>28</v>
      </c>
      <c r="B119">
        <v>2002</v>
      </c>
      <c r="C119" s="9">
        <v>37546</v>
      </c>
      <c r="D119" s="2" t="s">
        <v>6</v>
      </c>
      <c r="E119" t="s">
        <v>14</v>
      </c>
      <c r="F119" s="10">
        <v>1</v>
      </c>
      <c r="G119" t="s">
        <v>34</v>
      </c>
      <c r="H119" s="1" t="s">
        <v>3</v>
      </c>
      <c r="I119" s="1" t="s">
        <v>29</v>
      </c>
      <c r="J119" s="1">
        <v>32</v>
      </c>
      <c r="K119"/>
    </row>
    <row r="120" spans="1:11">
      <c r="A120" t="s">
        <v>28</v>
      </c>
      <c r="B120">
        <v>2002</v>
      </c>
      <c r="C120" s="9">
        <v>37546</v>
      </c>
      <c r="D120" s="2" t="s">
        <v>6</v>
      </c>
      <c r="E120" t="s">
        <v>14</v>
      </c>
      <c r="F120" s="10">
        <v>1</v>
      </c>
      <c r="G120" t="s">
        <v>34</v>
      </c>
      <c r="H120" s="1" t="s">
        <v>3</v>
      </c>
      <c r="I120" s="1" t="s">
        <v>30</v>
      </c>
      <c r="J120" s="1">
        <v>40</v>
      </c>
      <c r="K120"/>
    </row>
    <row r="121" spans="1:11">
      <c r="A121" t="s">
        <v>28</v>
      </c>
      <c r="B121">
        <v>2002</v>
      </c>
      <c r="C121" s="9">
        <v>37546</v>
      </c>
      <c r="D121" s="2" t="s">
        <v>6</v>
      </c>
      <c r="E121" t="s">
        <v>14</v>
      </c>
      <c r="F121" s="10">
        <v>1</v>
      </c>
      <c r="G121" t="s">
        <v>34</v>
      </c>
      <c r="H121" s="1" t="s">
        <v>3</v>
      </c>
      <c r="I121" s="1" t="s">
        <v>31</v>
      </c>
      <c r="J121" s="1">
        <v>42</v>
      </c>
      <c r="K121"/>
    </row>
    <row r="122" spans="1:11">
      <c r="A122" t="s">
        <v>28</v>
      </c>
      <c r="B122">
        <v>2002</v>
      </c>
      <c r="C122" s="9">
        <v>37546</v>
      </c>
      <c r="D122" s="2" t="s">
        <v>6</v>
      </c>
      <c r="E122" t="s">
        <v>14</v>
      </c>
      <c r="F122" s="10">
        <v>3</v>
      </c>
      <c r="G122" t="s">
        <v>34</v>
      </c>
      <c r="H122" s="1" t="s">
        <v>11</v>
      </c>
      <c r="I122" s="1" t="s">
        <v>29</v>
      </c>
      <c r="J122" s="1">
        <v>18</v>
      </c>
      <c r="K122"/>
    </row>
    <row r="123" spans="1:11">
      <c r="A123" t="s">
        <v>28</v>
      </c>
      <c r="B123">
        <v>2002</v>
      </c>
      <c r="C123" s="9">
        <v>37546</v>
      </c>
      <c r="D123" s="2" t="s">
        <v>6</v>
      </c>
      <c r="E123" t="s">
        <v>14</v>
      </c>
      <c r="F123" s="10">
        <v>3</v>
      </c>
      <c r="G123" t="s">
        <v>34</v>
      </c>
      <c r="H123" s="1" t="s">
        <v>11</v>
      </c>
      <c r="I123" s="1" t="s">
        <v>30</v>
      </c>
      <c r="J123" s="1">
        <v>27</v>
      </c>
      <c r="K123"/>
    </row>
    <row r="124" spans="1:11">
      <c r="A124" t="s">
        <v>28</v>
      </c>
      <c r="B124">
        <v>2002</v>
      </c>
      <c r="C124" s="9">
        <v>37546</v>
      </c>
      <c r="D124" s="2" t="s">
        <v>6</v>
      </c>
      <c r="E124" t="s">
        <v>14</v>
      </c>
      <c r="F124" s="10">
        <v>3</v>
      </c>
      <c r="G124" t="s">
        <v>34</v>
      </c>
      <c r="H124" s="1" t="s">
        <v>11</v>
      </c>
      <c r="I124" s="1" t="s">
        <v>31</v>
      </c>
      <c r="J124" s="1">
        <v>32</v>
      </c>
      <c r="K124"/>
    </row>
    <row r="125" spans="1:11">
      <c r="A125" t="s">
        <v>28</v>
      </c>
      <c r="B125">
        <v>2003</v>
      </c>
      <c r="C125" s="2">
        <v>37876</v>
      </c>
      <c r="D125" s="2" t="s">
        <v>6</v>
      </c>
      <c r="E125" t="s">
        <v>14</v>
      </c>
      <c r="F125" s="10">
        <v>2</v>
      </c>
      <c r="G125" t="s">
        <v>34</v>
      </c>
      <c r="H125" s="1" t="s">
        <v>3</v>
      </c>
      <c r="I125" s="1" t="s">
        <v>29</v>
      </c>
      <c r="J125" s="1">
        <v>30</v>
      </c>
    </row>
    <row r="126" spans="1:11">
      <c r="A126" t="s">
        <v>28</v>
      </c>
      <c r="B126">
        <v>2003</v>
      </c>
      <c r="C126" s="2">
        <v>37876</v>
      </c>
      <c r="D126" s="2" t="s">
        <v>6</v>
      </c>
      <c r="E126" t="s">
        <v>14</v>
      </c>
      <c r="F126" s="10">
        <v>2</v>
      </c>
      <c r="G126" t="s">
        <v>34</v>
      </c>
      <c r="H126" s="1" t="s">
        <v>3</v>
      </c>
      <c r="I126" s="1" t="s">
        <v>30</v>
      </c>
      <c r="J126" s="1">
        <v>43</v>
      </c>
    </row>
    <row r="127" spans="1:11">
      <c r="A127" t="s">
        <v>28</v>
      </c>
      <c r="B127">
        <v>2003</v>
      </c>
      <c r="C127" s="2">
        <v>37876</v>
      </c>
      <c r="D127" s="2" t="s">
        <v>6</v>
      </c>
      <c r="E127" t="s">
        <v>14</v>
      </c>
      <c r="F127" s="10">
        <v>2</v>
      </c>
      <c r="G127" t="s">
        <v>34</v>
      </c>
      <c r="H127" s="1" t="s">
        <v>3</v>
      </c>
      <c r="I127" s="1" t="s">
        <v>31</v>
      </c>
      <c r="J127" s="1">
        <v>35</v>
      </c>
    </row>
    <row r="128" spans="1:11">
      <c r="A128" t="s">
        <v>28</v>
      </c>
      <c r="B128">
        <v>2004</v>
      </c>
      <c r="C128" s="2">
        <v>38251</v>
      </c>
      <c r="D128" s="2" t="s">
        <v>6</v>
      </c>
      <c r="E128" t="s">
        <v>14</v>
      </c>
      <c r="F128" s="10">
        <v>0</v>
      </c>
      <c r="G128" t="s">
        <v>34</v>
      </c>
      <c r="H128" s="1" t="s">
        <v>8</v>
      </c>
      <c r="I128" s="1" t="s">
        <v>29</v>
      </c>
      <c r="J128" s="1">
        <v>13</v>
      </c>
    </row>
    <row r="129" spans="1:10">
      <c r="A129" t="s">
        <v>28</v>
      </c>
      <c r="B129">
        <v>2004</v>
      </c>
      <c r="C129" s="2">
        <v>38251</v>
      </c>
      <c r="D129" s="2" t="s">
        <v>6</v>
      </c>
      <c r="E129" t="s">
        <v>14</v>
      </c>
      <c r="F129" s="10">
        <v>0</v>
      </c>
      <c r="G129" t="s">
        <v>34</v>
      </c>
      <c r="H129" s="1" t="s">
        <v>8</v>
      </c>
      <c r="I129" s="1" t="s">
        <v>30</v>
      </c>
      <c r="J129" s="1">
        <v>20</v>
      </c>
    </row>
    <row r="130" spans="1:10">
      <c r="A130" t="s">
        <v>28</v>
      </c>
      <c r="B130">
        <v>2004</v>
      </c>
      <c r="C130" s="2">
        <v>38251</v>
      </c>
      <c r="D130" s="2" t="s">
        <v>6</v>
      </c>
      <c r="E130" t="s">
        <v>14</v>
      </c>
      <c r="F130" s="10">
        <v>0</v>
      </c>
      <c r="G130" t="s">
        <v>34</v>
      </c>
      <c r="H130" s="1" t="s">
        <v>8</v>
      </c>
      <c r="I130" s="1" t="s">
        <v>31</v>
      </c>
      <c r="J130" s="1">
        <v>15</v>
      </c>
    </row>
    <row r="131" spans="1:10">
      <c r="A131" t="s">
        <v>28</v>
      </c>
      <c r="B131">
        <v>2004</v>
      </c>
      <c r="C131" s="2">
        <v>38251</v>
      </c>
      <c r="D131" s="2" t="s">
        <v>6</v>
      </c>
      <c r="E131" t="s">
        <v>14</v>
      </c>
      <c r="F131" s="10">
        <v>1</v>
      </c>
      <c r="G131" t="s">
        <v>34</v>
      </c>
      <c r="H131" s="1" t="s">
        <v>3</v>
      </c>
      <c r="I131" s="1" t="s">
        <v>29</v>
      </c>
      <c r="J131" s="1">
        <v>27</v>
      </c>
    </row>
    <row r="132" spans="1:10">
      <c r="A132" t="s">
        <v>28</v>
      </c>
      <c r="B132">
        <v>2004</v>
      </c>
      <c r="C132" s="2">
        <v>38251</v>
      </c>
      <c r="D132" s="2" t="s">
        <v>6</v>
      </c>
      <c r="E132" t="s">
        <v>14</v>
      </c>
      <c r="F132" s="10">
        <v>1</v>
      </c>
      <c r="G132" t="s">
        <v>34</v>
      </c>
      <c r="H132" s="1" t="s">
        <v>3</v>
      </c>
      <c r="I132" s="1" t="s">
        <v>30</v>
      </c>
      <c r="J132" s="1">
        <v>38</v>
      </c>
    </row>
    <row r="133" spans="1:10">
      <c r="A133" t="s">
        <v>28</v>
      </c>
      <c r="B133">
        <v>2004</v>
      </c>
      <c r="C133" s="2">
        <v>38251</v>
      </c>
      <c r="D133" s="2" t="s">
        <v>6</v>
      </c>
      <c r="E133" t="s">
        <v>14</v>
      </c>
      <c r="F133" s="10">
        <v>1</v>
      </c>
      <c r="G133" t="s">
        <v>34</v>
      </c>
      <c r="H133" s="1" t="s">
        <v>3</v>
      </c>
      <c r="I133" s="1" t="s">
        <v>31</v>
      </c>
      <c r="J133" s="1">
        <v>28</v>
      </c>
    </row>
    <row r="134" spans="1:10">
      <c r="A134" t="s">
        <v>28</v>
      </c>
      <c r="B134">
        <v>2004</v>
      </c>
      <c r="C134" s="2">
        <v>38251</v>
      </c>
      <c r="D134" s="2" t="s">
        <v>6</v>
      </c>
      <c r="E134" t="s">
        <v>14</v>
      </c>
      <c r="F134" s="10">
        <v>3</v>
      </c>
      <c r="G134" t="s">
        <v>34</v>
      </c>
      <c r="H134" s="1" t="s">
        <v>11</v>
      </c>
      <c r="I134" s="1" t="s">
        <v>29</v>
      </c>
      <c r="J134" s="1">
        <v>18</v>
      </c>
    </row>
    <row r="135" spans="1:10">
      <c r="A135" t="s">
        <v>28</v>
      </c>
      <c r="B135">
        <v>2004</v>
      </c>
      <c r="C135" s="2">
        <v>38251</v>
      </c>
      <c r="D135" s="2" t="s">
        <v>6</v>
      </c>
      <c r="E135" t="s">
        <v>14</v>
      </c>
      <c r="F135" s="10">
        <v>3</v>
      </c>
      <c r="G135" t="s">
        <v>34</v>
      </c>
      <c r="H135" s="1" t="s">
        <v>11</v>
      </c>
      <c r="I135" s="1" t="s">
        <v>30</v>
      </c>
      <c r="J135" s="1">
        <v>25</v>
      </c>
    </row>
    <row r="136" spans="1:10">
      <c r="A136" t="s">
        <v>28</v>
      </c>
      <c r="B136">
        <v>2004</v>
      </c>
      <c r="C136" s="2">
        <v>38251</v>
      </c>
      <c r="D136" s="2" t="s">
        <v>6</v>
      </c>
      <c r="E136" t="s">
        <v>14</v>
      </c>
      <c r="F136" s="10">
        <v>3</v>
      </c>
      <c r="G136" t="s">
        <v>34</v>
      </c>
      <c r="H136" s="1" t="s">
        <v>11</v>
      </c>
      <c r="I136" s="1" t="s">
        <v>31</v>
      </c>
      <c r="J136" s="1">
        <v>26</v>
      </c>
    </row>
    <row r="137" spans="1:10">
      <c r="A137" t="s">
        <v>28</v>
      </c>
      <c r="B137">
        <v>2005</v>
      </c>
      <c r="C137" s="2">
        <v>38621</v>
      </c>
      <c r="D137" s="2" t="s">
        <v>6</v>
      </c>
      <c r="E137" t="s">
        <v>14</v>
      </c>
      <c r="F137" s="10">
        <v>0</v>
      </c>
      <c r="G137" t="s">
        <v>34</v>
      </c>
      <c r="H137" s="1" t="s">
        <v>8</v>
      </c>
      <c r="I137" s="1" t="s">
        <v>29</v>
      </c>
      <c r="J137" s="1">
        <v>15</v>
      </c>
    </row>
    <row r="138" spans="1:10">
      <c r="A138" t="s">
        <v>28</v>
      </c>
      <c r="B138">
        <v>2005</v>
      </c>
      <c r="C138" s="2">
        <v>38621</v>
      </c>
      <c r="D138" s="2" t="s">
        <v>6</v>
      </c>
      <c r="E138" t="s">
        <v>14</v>
      </c>
      <c r="F138" s="10">
        <v>0</v>
      </c>
      <c r="G138" t="s">
        <v>34</v>
      </c>
      <c r="H138" s="1" t="s">
        <v>8</v>
      </c>
      <c r="I138" s="1" t="s">
        <v>30</v>
      </c>
      <c r="J138" s="1">
        <v>19</v>
      </c>
    </row>
    <row r="139" spans="1:10">
      <c r="A139" t="s">
        <v>28</v>
      </c>
      <c r="B139">
        <v>2005</v>
      </c>
      <c r="C139" s="2">
        <v>38621</v>
      </c>
      <c r="D139" s="2" t="s">
        <v>6</v>
      </c>
      <c r="E139" t="s">
        <v>14</v>
      </c>
      <c r="F139" s="10">
        <v>0</v>
      </c>
      <c r="G139" t="s">
        <v>34</v>
      </c>
      <c r="H139" s="1" t="s">
        <v>8</v>
      </c>
      <c r="I139" s="1" t="s">
        <v>31</v>
      </c>
      <c r="J139" s="1">
        <v>21</v>
      </c>
    </row>
    <row r="140" spans="1:10">
      <c r="A140" t="s">
        <v>28</v>
      </c>
      <c r="B140">
        <v>2005</v>
      </c>
      <c r="C140" s="2">
        <v>38621</v>
      </c>
      <c r="D140" s="2" t="s">
        <v>6</v>
      </c>
      <c r="E140" t="s">
        <v>14</v>
      </c>
      <c r="F140" s="10">
        <v>1</v>
      </c>
      <c r="G140" t="s">
        <v>34</v>
      </c>
      <c r="H140" s="1" t="s">
        <v>3</v>
      </c>
      <c r="I140" s="1" t="s">
        <v>29</v>
      </c>
      <c r="J140" s="1">
        <v>35</v>
      </c>
    </row>
    <row r="141" spans="1:10">
      <c r="A141" t="s">
        <v>28</v>
      </c>
      <c r="B141">
        <v>2005</v>
      </c>
      <c r="C141" s="2">
        <v>38621</v>
      </c>
      <c r="D141" s="2" t="s">
        <v>6</v>
      </c>
      <c r="E141" t="s">
        <v>14</v>
      </c>
      <c r="F141" s="10">
        <v>1</v>
      </c>
      <c r="G141" t="s">
        <v>34</v>
      </c>
      <c r="H141" s="1" t="s">
        <v>3</v>
      </c>
      <c r="I141" s="1" t="s">
        <v>30</v>
      </c>
      <c r="J141" s="1">
        <v>40</v>
      </c>
    </row>
    <row r="142" spans="1:10">
      <c r="A142" t="s">
        <v>28</v>
      </c>
      <c r="B142">
        <v>2005</v>
      </c>
      <c r="C142" s="2">
        <v>38621</v>
      </c>
      <c r="D142" s="2" t="s">
        <v>6</v>
      </c>
      <c r="E142" t="s">
        <v>14</v>
      </c>
      <c r="F142" s="10">
        <v>1</v>
      </c>
      <c r="G142" t="s">
        <v>34</v>
      </c>
      <c r="H142" s="1" t="s">
        <v>3</v>
      </c>
      <c r="I142" s="1" t="s">
        <v>31</v>
      </c>
      <c r="J142" s="1">
        <v>35</v>
      </c>
    </row>
    <row r="143" spans="1:10">
      <c r="A143" t="s">
        <v>28</v>
      </c>
      <c r="B143">
        <v>2005</v>
      </c>
      <c r="C143" s="2">
        <v>38621</v>
      </c>
      <c r="D143" s="2" t="s">
        <v>6</v>
      </c>
      <c r="E143" t="s">
        <v>14</v>
      </c>
      <c r="F143" s="10">
        <v>3</v>
      </c>
      <c r="G143" t="s">
        <v>34</v>
      </c>
      <c r="H143" s="1" t="s">
        <v>11</v>
      </c>
      <c r="I143" s="1" t="s">
        <v>29</v>
      </c>
      <c r="J143" s="1">
        <v>35</v>
      </c>
    </row>
    <row r="144" spans="1:10">
      <c r="A144" t="s">
        <v>28</v>
      </c>
      <c r="B144">
        <v>2005</v>
      </c>
      <c r="C144" s="2">
        <v>38621</v>
      </c>
      <c r="D144" s="2" t="s">
        <v>6</v>
      </c>
      <c r="E144" t="s">
        <v>14</v>
      </c>
      <c r="F144" s="10">
        <v>3</v>
      </c>
      <c r="G144" t="s">
        <v>34</v>
      </c>
      <c r="H144" s="1" t="s">
        <v>11</v>
      </c>
      <c r="I144" s="1" t="s">
        <v>30</v>
      </c>
      <c r="J144" s="1">
        <v>30</v>
      </c>
    </row>
    <row r="145" spans="1:11">
      <c r="A145" t="s">
        <v>28</v>
      </c>
      <c r="B145">
        <v>2005</v>
      </c>
      <c r="C145" s="2">
        <v>38621</v>
      </c>
      <c r="D145" s="2" t="s">
        <v>6</v>
      </c>
      <c r="E145" t="s">
        <v>14</v>
      </c>
      <c r="F145" s="10">
        <v>3</v>
      </c>
      <c r="G145" t="s">
        <v>34</v>
      </c>
      <c r="H145" s="1" t="s">
        <v>11</v>
      </c>
      <c r="I145" s="1" t="s">
        <v>31</v>
      </c>
      <c r="J145" s="1">
        <v>30</v>
      </c>
    </row>
    <row r="146" spans="1:11">
      <c r="A146" t="s">
        <v>28</v>
      </c>
      <c r="B146">
        <v>2006</v>
      </c>
      <c r="C146" s="2">
        <v>38993</v>
      </c>
      <c r="D146" s="2" t="s">
        <v>6</v>
      </c>
      <c r="E146" t="s">
        <v>14</v>
      </c>
      <c r="F146" s="10">
        <v>0</v>
      </c>
      <c r="G146" t="s">
        <v>34</v>
      </c>
      <c r="H146" s="1" t="s">
        <v>8</v>
      </c>
      <c r="I146" s="1" t="s">
        <v>29</v>
      </c>
      <c r="J146" s="1">
        <v>5</v>
      </c>
      <c r="K146" s="6" t="s">
        <v>99</v>
      </c>
    </row>
    <row r="147" spans="1:11">
      <c r="A147" t="s">
        <v>28</v>
      </c>
      <c r="B147">
        <v>2006</v>
      </c>
      <c r="C147" s="2">
        <v>38993</v>
      </c>
      <c r="D147" s="2" t="s">
        <v>6</v>
      </c>
      <c r="E147" t="s">
        <v>14</v>
      </c>
      <c r="F147" s="10">
        <v>0</v>
      </c>
      <c r="G147" t="s">
        <v>34</v>
      </c>
      <c r="H147" s="1" t="s">
        <v>8</v>
      </c>
      <c r="I147" s="1" t="s">
        <v>30</v>
      </c>
      <c r="J147" s="1">
        <v>15</v>
      </c>
    </row>
    <row r="148" spans="1:11">
      <c r="A148" t="s">
        <v>28</v>
      </c>
      <c r="B148">
        <v>2006</v>
      </c>
      <c r="C148" s="2">
        <v>38993</v>
      </c>
      <c r="D148" s="2" t="s">
        <v>6</v>
      </c>
      <c r="E148" t="s">
        <v>14</v>
      </c>
      <c r="F148" s="10">
        <v>0</v>
      </c>
      <c r="G148" t="s">
        <v>34</v>
      </c>
      <c r="H148" s="1" t="s">
        <v>8</v>
      </c>
      <c r="I148" s="1" t="s">
        <v>31</v>
      </c>
      <c r="J148" s="1">
        <v>19</v>
      </c>
    </row>
    <row r="149" spans="1:11">
      <c r="A149" t="s">
        <v>28</v>
      </c>
      <c r="B149">
        <v>2006</v>
      </c>
      <c r="C149" s="2">
        <v>38993</v>
      </c>
      <c r="D149" s="2" t="s">
        <v>6</v>
      </c>
      <c r="E149" t="s">
        <v>14</v>
      </c>
      <c r="F149" s="10">
        <v>1</v>
      </c>
      <c r="G149" t="s">
        <v>34</v>
      </c>
      <c r="H149" s="1" t="s">
        <v>3</v>
      </c>
      <c r="I149" s="1" t="s">
        <v>29</v>
      </c>
      <c r="J149" s="1">
        <v>29</v>
      </c>
    </row>
    <row r="150" spans="1:11">
      <c r="A150" t="s">
        <v>28</v>
      </c>
      <c r="B150">
        <v>2006</v>
      </c>
      <c r="C150" s="2">
        <v>38993</v>
      </c>
      <c r="D150" s="2" t="s">
        <v>6</v>
      </c>
      <c r="E150" t="s">
        <v>14</v>
      </c>
      <c r="F150" s="10">
        <v>1</v>
      </c>
      <c r="G150" t="s">
        <v>34</v>
      </c>
      <c r="H150" s="1" t="s">
        <v>3</v>
      </c>
      <c r="I150" s="1" t="s">
        <v>30</v>
      </c>
      <c r="J150" s="1">
        <v>30</v>
      </c>
    </row>
    <row r="151" spans="1:11">
      <c r="A151" t="s">
        <v>28</v>
      </c>
      <c r="B151">
        <v>2006</v>
      </c>
      <c r="C151" s="2">
        <v>38993</v>
      </c>
      <c r="D151" s="2" t="s">
        <v>6</v>
      </c>
      <c r="E151" t="s">
        <v>14</v>
      </c>
      <c r="F151" s="10">
        <v>1</v>
      </c>
      <c r="G151" t="s">
        <v>34</v>
      </c>
      <c r="H151" s="1" t="s">
        <v>3</v>
      </c>
      <c r="I151" s="1" t="s">
        <v>31</v>
      </c>
      <c r="J151" s="1">
        <v>34</v>
      </c>
    </row>
    <row r="152" spans="1:11">
      <c r="A152" t="s">
        <v>28</v>
      </c>
      <c r="B152">
        <v>2006</v>
      </c>
      <c r="C152" s="2">
        <v>38993</v>
      </c>
      <c r="D152" s="2" t="s">
        <v>6</v>
      </c>
      <c r="E152" t="s">
        <v>14</v>
      </c>
      <c r="F152" s="10">
        <v>3</v>
      </c>
      <c r="G152" t="s">
        <v>34</v>
      </c>
      <c r="H152" s="1" t="s">
        <v>11</v>
      </c>
      <c r="I152" s="1" t="s">
        <v>29</v>
      </c>
      <c r="J152" s="1">
        <v>21</v>
      </c>
    </row>
    <row r="153" spans="1:11">
      <c r="A153" t="s">
        <v>28</v>
      </c>
      <c r="B153">
        <v>2006</v>
      </c>
      <c r="C153" s="2">
        <v>38993</v>
      </c>
      <c r="D153" s="2" t="s">
        <v>6</v>
      </c>
      <c r="E153" t="s">
        <v>14</v>
      </c>
      <c r="F153" s="10">
        <v>3</v>
      </c>
      <c r="G153" t="s">
        <v>34</v>
      </c>
      <c r="H153" s="1" t="s">
        <v>11</v>
      </c>
      <c r="I153" s="1" t="s">
        <v>30</v>
      </c>
      <c r="J153" s="1">
        <v>30</v>
      </c>
    </row>
    <row r="154" spans="1:11">
      <c r="A154" t="s">
        <v>28</v>
      </c>
      <c r="B154">
        <v>2006</v>
      </c>
      <c r="C154" s="2">
        <v>38993</v>
      </c>
      <c r="D154" s="2" t="s">
        <v>6</v>
      </c>
      <c r="E154" t="s">
        <v>14</v>
      </c>
      <c r="F154" s="10">
        <v>3</v>
      </c>
      <c r="G154" t="s">
        <v>34</v>
      </c>
      <c r="H154" s="1" t="s">
        <v>11</v>
      </c>
      <c r="I154" s="1" t="s">
        <v>31</v>
      </c>
      <c r="J154" s="1">
        <v>30</v>
      </c>
    </row>
    <row r="155" spans="1:11">
      <c r="A155" t="s">
        <v>28</v>
      </c>
      <c r="B155">
        <v>2007</v>
      </c>
      <c r="C155" s="2">
        <v>39212</v>
      </c>
      <c r="D155" s="47" t="s">
        <v>5</v>
      </c>
      <c r="E155" t="s">
        <v>14</v>
      </c>
      <c r="F155" s="10">
        <v>0</v>
      </c>
      <c r="G155" t="s">
        <v>34</v>
      </c>
      <c r="H155" s="1" t="s">
        <v>8</v>
      </c>
      <c r="I155" s="1" t="s">
        <v>29</v>
      </c>
      <c r="J155" s="1">
        <v>6</v>
      </c>
    </row>
    <row r="156" spans="1:11">
      <c r="A156" t="s">
        <v>28</v>
      </c>
      <c r="B156">
        <v>2007</v>
      </c>
      <c r="C156" s="2">
        <v>39212</v>
      </c>
      <c r="D156" s="47" t="s">
        <v>5</v>
      </c>
      <c r="E156" t="s">
        <v>14</v>
      </c>
      <c r="F156" s="10">
        <v>0</v>
      </c>
      <c r="G156" t="s">
        <v>34</v>
      </c>
      <c r="H156" s="1" t="s">
        <v>8</v>
      </c>
      <c r="I156" s="1" t="s">
        <v>30</v>
      </c>
      <c r="J156" s="1">
        <v>15</v>
      </c>
    </row>
    <row r="157" spans="1:11">
      <c r="A157" t="s">
        <v>28</v>
      </c>
      <c r="B157">
        <v>2007</v>
      </c>
      <c r="C157" s="2">
        <v>39212</v>
      </c>
      <c r="D157" s="47" t="s">
        <v>5</v>
      </c>
      <c r="E157" t="s">
        <v>14</v>
      </c>
      <c r="F157" s="10">
        <v>0</v>
      </c>
      <c r="G157" t="s">
        <v>34</v>
      </c>
      <c r="H157" s="1" t="s">
        <v>8</v>
      </c>
      <c r="I157" s="1" t="s">
        <v>31</v>
      </c>
      <c r="J157" s="1">
        <v>20</v>
      </c>
    </row>
    <row r="158" spans="1:11">
      <c r="A158" t="s">
        <v>28</v>
      </c>
      <c r="B158">
        <v>2007</v>
      </c>
      <c r="C158" s="2">
        <v>39391</v>
      </c>
      <c r="D158" s="2" t="s">
        <v>6</v>
      </c>
      <c r="E158" t="s">
        <v>14</v>
      </c>
      <c r="F158" s="10">
        <v>0</v>
      </c>
      <c r="G158" t="s">
        <v>34</v>
      </c>
      <c r="H158" s="1" t="s">
        <v>8</v>
      </c>
      <c r="I158" s="1" t="s">
        <v>29</v>
      </c>
      <c r="J158" s="1">
        <v>11</v>
      </c>
    </row>
    <row r="159" spans="1:11">
      <c r="A159" t="s">
        <v>28</v>
      </c>
      <c r="B159">
        <v>2007</v>
      </c>
      <c r="C159" s="2">
        <v>39391</v>
      </c>
      <c r="D159" s="2" t="s">
        <v>6</v>
      </c>
      <c r="E159" t="s">
        <v>14</v>
      </c>
      <c r="F159" s="10">
        <v>0</v>
      </c>
      <c r="G159" t="s">
        <v>34</v>
      </c>
      <c r="H159" s="1" t="s">
        <v>8</v>
      </c>
      <c r="I159" s="1" t="s">
        <v>30</v>
      </c>
      <c r="J159" s="1">
        <v>19</v>
      </c>
    </row>
    <row r="160" spans="1:11">
      <c r="A160" t="s">
        <v>28</v>
      </c>
      <c r="B160">
        <v>2007</v>
      </c>
      <c r="C160" s="2">
        <v>39391</v>
      </c>
      <c r="D160" s="2" t="s">
        <v>6</v>
      </c>
      <c r="E160" t="s">
        <v>14</v>
      </c>
      <c r="F160" s="10">
        <v>0</v>
      </c>
      <c r="G160" t="s">
        <v>34</v>
      </c>
      <c r="H160" s="1" t="s">
        <v>8</v>
      </c>
      <c r="I160" s="1" t="s">
        <v>31</v>
      </c>
      <c r="J160" s="1">
        <v>16</v>
      </c>
    </row>
    <row r="161" spans="1:11">
      <c r="A161" t="s">
        <v>28</v>
      </c>
      <c r="B161">
        <v>2007</v>
      </c>
      <c r="C161" s="2">
        <v>39391</v>
      </c>
      <c r="D161" s="2" t="s">
        <v>6</v>
      </c>
      <c r="E161" t="s">
        <v>14</v>
      </c>
      <c r="F161" s="10">
        <v>1</v>
      </c>
      <c r="G161" t="s">
        <v>34</v>
      </c>
      <c r="H161" s="1" t="s">
        <v>3</v>
      </c>
      <c r="I161" s="1" t="s">
        <v>29</v>
      </c>
      <c r="J161" s="1">
        <v>32</v>
      </c>
    </row>
    <row r="162" spans="1:11">
      <c r="A162" t="s">
        <v>28</v>
      </c>
      <c r="B162">
        <v>2007</v>
      </c>
      <c r="C162" s="2">
        <v>39391</v>
      </c>
      <c r="D162" s="2" t="s">
        <v>6</v>
      </c>
      <c r="E162" t="s">
        <v>14</v>
      </c>
      <c r="F162" s="10">
        <v>1</v>
      </c>
      <c r="G162" t="s">
        <v>34</v>
      </c>
      <c r="H162" s="1" t="s">
        <v>3</v>
      </c>
      <c r="I162" s="1" t="s">
        <v>30</v>
      </c>
      <c r="J162" s="1">
        <v>39</v>
      </c>
    </row>
    <row r="163" spans="1:11">
      <c r="A163" t="s">
        <v>28</v>
      </c>
      <c r="B163">
        <v>2007</v>
      </c>
      <c r="C163" s="2">
        <v>39391</v>
      </c>
      <c r="D163" s="2" t="s">
        <v>6</v>
      </c>
      <c r="E163" t="s">
        <v>14</v>
      </c>
      <c r="F163" s="10">
        <v>1</v>
      </c>
      <c r="G163" t="s">
        <v>34</v>
      </c>
      <c r="H163" s="1" t="s">
        <v>3</v>
      </c>
      <c r="I163" s="1" t="s">
        <v>31</v>
      </c>
      <c r="J163" s="1">
        <v>35</v>
      </c>
    </row>
    <row r="164" spans="1:11">
      <c r="A164" t="s">
        <v>28</v>
      </c>
      <c r="B164">
        <v>2007</v>
      </c>
      <c r="C164" s="2">
        <v>39391</v>
      </c>
      <c r="D164" s="2" t="s">
        <v>6</v>
      </c>
      <c r="E164" t="s">
        <v>14</v>
      </c>
      <c r="F164" s="10">
        <v>3</v>
      </c>
      <c r="G164" t="s">
        <v>34</v>
      </c>
      <c r="H164" s="1" t="s">
        <v>11</v>
      </c>
      <c r="I164" s="1" t="s">
        <v>29</v>
      </c>
      <c r="J164" s="1">
        <v>17</v>
      </c>
    </row>
    <row r="165" spans="1:11">
      <c r="A165" t="s">
        <v>28</v>
      </c>
      <c r="B165">
        <v>2007</v>
      </c>
      <c r="C165" s="2">
        <v>39391</v>
      </c>
      <c r="D165" s="2" t="s">
        <v>6</v>
      </c>
      <c r="E165" t="s">
        <v>14</v>
      </c>
      <c r="F165" s="10">
        <v>3</v>
      </c>
      <c r="G165" t="s">
        <v>34</v>
      </c>
      <c r="H165" s="1" t="s">
        <v>11</v>
      </c>
      <c r="I165" s="1" t="s">
        <v>30</v>
      </c>
      <c r="J165" s="1">
        <v>28</v>
      </c>
    </row>
    <row r="166" spans="1:11">
      <c r="A166" t="s">
        <v>28</v>
      </c>
      <c r="B166">
        <v>2007</v>
      </c>
      <c r="C166" s="2">
        <v>39391</v>
      </c>
      <c r="D166" s="2" t="s">
        <v>6</v>
      </c>
      <c r="E166" t="s">
        <v>14</v>
      </c>
      <c r="F166" s="10">
        <v>3</v>
      </c>
      <c r="G166" t="s">
        <v>34</v>
      </c>
      <c r="H166" s="1" t="s">
        <v>11</v>
      </c>
      <c r="I166" s="1" t="s">
        <v>31</v>
      </c>
      <c r="J166" s="1">
        <v>32</v>
      </c>
    </row>
    <row r="167" spans="1:11">
      <c r="A167" t="s">
        <v>28</v>
      </c>
      <c r="B167">
        <v>2008</v>
      </c>
      <c r="C167" s="2">
        <v>39731</v>
      </c>
      <c r="D167" s="2" t="s">
        <v>6</v>
      </c>
      <c r="E167" t="s">
        <v>14</v>
      </c>
      <c r="F167" s="10">
        <v>0</v>
      </c>
      <c r="G167" t="s">
        <v>34</v>
      </c>
      <c r="H167" s="1" t="s">
        <v>8</v>
      </c>
      <c r="I167" s="1" t="s">
        <v>29</v>
      </c>
      <c r="J167" s="1">
        <v>12</v>
      </c>
      <c r="K167" s="6" t="s">
        <v>99</v>
      </c>
    </row>
    <row r="168" spans="1:11">
      <c r="A168" t="s">
        <v>28</v>
      </c>
      <c r="B168">
        <v>2008</v>
      </c>
      <c r="C168" s="2">
        <v>39731</v>
      </c>
      <c r="D168" s="2" t="s">
        <v>6</v>
      </c>
      <c r="E168" t="s">
        <v>14</v>
      </c>
      <c r="F168" s="10">
        <v>0</v>
      </c>
      <c r="G168" t="s">
        <v>34</v>
      </c>
      <c r="H168" s="1" t="s">
        <v>8</v>
      </c>
      <c r="I168" s="1" t="s">
        <v>30</v>
      </c>
      <c r="J168" s="1">
        <v>21</v>
      </c>
    </row>
    <row r="169" spans="1:11">
      <c r="A169" t="s">
        <v>28</v>
      </c>
      <c r="B169">
        <v>2008</v>
      </c>
      <c r="C169" s="2">
        <v>39731</v>
      </c>
      <c r="D169" s="2" t="s">
        <v>6</v>
      </c>
      <c r="E169" t="s">
        <v>14</v>
      </c>
      <c r="F169" s="10">
        <v>0</v>
      </c>
      <c r="G169" t="s">
        <v>34</v>
      </c>
      <c r="H169" s="1" t="s">
        <v>8</v>
      </c>
      <c r="I169" s="1" t="s">
        <v>31</v>
      </c>
      <c r="J169" s="1">
        <v>23</v>
      </c>
    </row>
    <row r="170" spans="1:11">
      <c r="A170" t="s">
        <v>28</v>
      </c>
      <c r="B170">
        <v>2008</v>
      </c>
      <c r="C170" s="2">
        <v>39731</v>
      </c>
      <c r="D170" s="2" t="s">
        <v>6</v>
      </c>
      <c r="E170" t="s">
        <v>14</v>
      </c>
      <c r="F170" s="10">
        <v>1</v>
      </c>
      <c r="G170" t="s">
        <v>34</v>
      </c>
      <c r="H170" s="1" t="s">
        <v>3</v>
      </c>
      <c r="I170" s="1" t="s">
        <v>29</v>
      </c>
      <c r="J170" s="1">
        <v>30</v>
      </c>
    </row>
    <row r="171" spans="1:11">
      <c r="A171" t="s">
        <v>28</v>
      </c>
      <c r="B171">
        <v>2008</v>
      </c>
      <c r="C171" s="2">
        <v>39731</v>
      </c>
      <c r="D171" s="2" t="s">
        <v>6</v>
      </c>
      <c r="E171" t="s">
        <v>14</v>
      </c>
      <c r="F171" s="10">
        <v>1</v>
      </c>
      <c r="G171" t="s">
        <v>34</v>
      </c>
      <c r="H171" s="1" t="s">
        <v>3</v>
      </c>
      <c r="I171" s="1" t="s">
        <v>30</v>
      </c>
      <c r="J171" s="1">
        <v>38</v>
      </c>
    </row>
    <row r="172" spans="1:11">
      <c r="A172" t="s">
        <v>28</v>
      </c>
      <c r="B172">
        <v>2008</v>
      </c>
      <c r="C172" s="2">
        <v>39731</v>
      </c>
      <c r="D172" s="2" t="s">
        <v>6</v>
      </c>
      <c r="E172" t="s">
        <v>14</v>
      </c>
      <c r="F172" s="10">
        <v>1</v>
      </c>
      <c r="G172" t="s">
        <v>34</v>
      </c>
      <c r="H172" s="1" t="s">
        <v>3</v>
      </c>
      <c r="I172" s="1" t="s">
        <v>31</v>
      </c>
      <c r="J172" s="1">
        <v>45</v>
      </c>
    </row>
    <row r="173" spans="1:11">
      <c r="A173" t="s">
        <v>28</v>
      </c>
      <c r="B173">
        <v>2008</v>
      </c>
      <c r="C173" s="2">
        <v>39731</v>
      </c>
      <c r="D173" s="2" t="s">
        <v>6</v>
      </c>
      <c r="E173" t="s">
        <v>14</v>
      </c>
      <c r="F173" s="10">
        <v>3</v>
      </c>
      <c r="G173" t="s">
        <v>34</v>
      </c>
      <c r="H173" s="1" t="s">
        <v>11</v>
      </c>
      <c r="I173" s="1" t="s">
        <v>29</v>
      </c>
      <c r="J173" s="1">
        <v>20</v>
      </c>
    </row>
    <row r="174" spans="1:11">
      <c r="A174" t="s">
        <v>28</v>
      </c>
      <c r="B174">
        <v>2008</v>
      </c>
      <c r="C174" s="2">
        <v>39731</v>
      </c>
      <c r="D174" s="2" t="s">
        <v>6</v>
      </c>
      <c r="E174" t="s">
        <v>14</v>
      </c>
      <c r="F174" s="10">
        <v>3</v>
      </c>
      <c r="G174" t="s">
        <v>34</v>
      </c>
      <c r="H174" s="1" t="s">
        <v>11</v>
      </c>
      <c r="I174" s="1" t="s">
        <v>30</v>
      </c>
      <c r="J174" s="1">
        <v>30</v>
      </c>
    </row>
    <row r="175" spans="1:11">
      <c r="A175" t="s">
        <v>28</v>
      </c>
      <c r="B175">
        <v>2008</v>
      </c>
      <c r="C175" s="2">
        <v>39731</v>
      </c>
      <c r="D175" s="2" t="s">
        <v>6</v>
      </c>
      <c r="E175" t="s">
        <v>14</v>
      </c>
      <c r="F175" s="10">
        <v>3</v>
      </c>
      <c r="G175" t="s">
        <v>34</v>
      </c>
      <c r="H175" s="1" t="s">
        <v>11</v>
      </c>
      <c r="I175" s="1" t="s">
        <v>31</v>
      </c>
      <c r="J175" s="1">
        <v>35</v>
      </c>
    </row>
    <row r="176" spans="1:11">
      <c r="A176" t="s">
        <v>28</v>
      </c>
      <c r="B176">
        <v>2009</v>
      </c>
      <c r="C176" s="2">
        <v>40122</v>
      </c>
      <c r="D176" s="2" t="s">
        <v>6</v>
      </c>
      <c r="E176" t="s">
        <v>14</v>
      </c>
      <c r="F176" s="10">
        <v>0</v>
      </c>
      <c r="G176" t="s">
        <v>34</v>
      </c>
      <c r="H176" s="1" t="s">
        <v>8</v>
      </c>
      <c r="I176" s="1" t="s">
        <v>29</v>
      </c>
      <c r="J176" s="1">
        <v>15</v>
      </c>
    </row>
    <row r="177" spans="1:11">
      <c r="A177" t="s">
        <v>28</v>
      </c>
      <c r="B177">
        <v>2009</v>
      </c>
      <c r="C177" s="2">
        <v>40122</v>
      </c>
      <c r="D177" s="2" t="s">
        <v>6</v>
      </c>
      <c r="E177" t="s">
        <v>14</v>
      </c>
      <c r="F177" s="10">
        <v>0</v>
      </c>
      <c r="G177" t="s">
        <v>34</v>
      </c>
      <c r="H177" s="1" t="s">
        <v>8</v>
      </c>
      <c r="I177" s="1" t="s">
        <v>30</v>
      </c>
      <c r="J177" s="1">
        <v>25</v>
      </c>
    </row>
    <row r="178" spans="1:11">
      <c r="A178" t="s">
        <v>28</v>
      </c>
      <c r="B178">
        <v>2009</v>
      </c>
      <c r="C178" s="2">
        <v>40122</v>
      </c>
      <c r="D178" s="2" t="s">
        <v>6</v>
      </c>
      <c r="E178" t="s">
        <v>14</v>
      </c>
      <c r="F178" s="10">
        <v>0</v>
      </c>
      <c r="G178" t="s">
        <v>34</v>
      </c>
      <c r="H178" s="1" t="s">
        <v>8</v>
      </c>
      <c r="I178" s="1" t="s">
        <v>31</v>
      </c>
      <c r="J178" s="1">
        <v>22</v>
      </c>
    </row>
    <row r="179" spans="1:11">
      <c r="A179" t="s">
        <v>28</v>
      </c>
      <c r="B179">
        <v>2009</v>
      </c>
      <c r="C179" s="2">
        <v>40122</v>
      </c>
      <c r="D179" s="2" t="s">
        <v>6</v>
      </c>
      <c r="E179" t="s">
        <v>14</v>
      </c>
      <c r="F179" s="10">
        <v>1</v>
      </c>
      <c r="G179" t="s">
        <v>34</v>
      </c>
      <c r="H179" s="1" t="s">
        <v>3</v>
      </c>
      <c r="I179" s="1" t="s">
        <v>29</v>
      </c>
      <c r="J179" s="1">
        <v>30</v>
      </c>
    </row>
    <row r="180" spans="1:11">
      <c r="A180" t="s">
        <v>28</v>
      </c>
      <c r="B180">
        <v>2009</v>
      </c>
      <c r="C180" s="2">
        <v>40122</v>
      </c>
      <c r="D180" s="2" t="s">
        <v>6</v>
      </c>
      <c r="E180" t="s">
        <v>14</v>
      </c>
      <c r="F180" s="10">
        <v>1</v>
      </c>
      <c r="G180" t="s">
        <v>34</v>
      </c>
      <c r="H180" s="1" t="s">
        <v>3</v>
      </c>
      <c r="I180" s="1" t="s">
        <v>30</v>
      </c>
      <c r="J180" s="1">
        <v>30</v>
      </c>
    </row>
    <row r="181" spans="1:11">
      <c r="A181" t="s">
        <v>28</v>
      </c>
      <c r="B181">
        <v>2009</v>
      </c>
      <c r="C181" s="2">
        <v>40122</v>
      </c>
      <c r="D181" s="2" t="s">
        <v>6</v>
      </c>
      <c r="E181" t="s">
        <v>14</v>
      </c>
      <c r="F181" s="10">
        <v>1</v>
      </c>
      <c r="G181" t="s">
        <v>34</v>
      </c>
      <c r="H181" s="1" t="s">
        <v>3</v>
      </c>
      <c r="I181" s="1" t="s">
        <v>31</v>
      </c>
      <c r="J181" s="1">
        <v>30</v>
      </c>
    </row>
    <row r="182" spans="1:11">
      <c r="A182" t="s">
        <v>28</v>
      </c>
      <c r="B182">
        <v>2009</v>
      </c>
      <c r="C182" s="2">
        <v>40122</v>
      </c>
      <c r="D182" s="2" t="s">
        <v>6</v>
      </c>
      <c r="E182" t="s">
        <v>14</v>
      </c>
      <c r="F182" s="10">
        <v>3</v>
      </c>
      <c r="G182" t="s">
        <v>34</v>
      </c>
      <c r="H182" s="1" t="s">
        <v>11</v>
      </c>
      <c r="I182" s="1" t="s">
        <v>29</v>
      </c>
      <c r="J182" s="1">
        <v>19</v>
      </c>
    </row>
    <row r="183" spans="1:11">
      <c r="A183" t="s">
        <v>28</v>
      </c>
      <c r="B183">
        <v>2009</v>
      </c>
      <c r="C183" s="2">
        <v>40122</v>
      </c>
      <c r="D183" s="2" t="s">
        <v>6</v>
      </c>
      <c r="E183" t="s">
        <v>14</v>
      </c>
      <c r="F183" s="10">
        <v>3</v>
      </c>
      <c r="G183" t="s">
        <v>34</v>
      </c>
      <c r="H183" s="1" t="s">
        <v>11</v>
      </c>
      <c r="I183" s="1" t="s">
        <v>30</v>
      </c>
      <c r="J183" s="1">
        <v>30</v>
      </c>
    </row>
    <row r="184" spans="1:11">
      <c r="A184" t="s">
        <v>28</v>
      </c>
      <c r="B184">
        <v>2009</v>
      </c>
      <c r="C184" s="2">
        <v>40122</v>
      </c>
      <c r="D184" s="2" t="s">
        <v>6</v>
      </c>
      <c r="E184" t="s">
        <v>14</v>
      </c>
      <c r="F184" s="10">
        <v>3</v>
      </c>
      <c r="G184" t="s">
        <v>34</v>
      </c>
      <c r="H184" s="1" t="s">
        <v>11</v>
      </c>
      <c r="I184" s="1" t="s">
        <v>31</v>
      </c>
      <c r="J184" s="1">
        <v>30</v>
      </c>
    </row>
    <row r="185" spans="1:11">
      <c r="A185" t="s">
        <v>28</v>
      </c>
      <c r="B185">
        <v>1998</v>
      </c>
      <c r="C185" s="2">
        <v>35933</v>
      </c>
      <c r="D185" s="2" t="s">
        <v>5</v>
      </c>
      <c r="E185" t="s">
        <v>14</v>
      </c>
      <c r="F185" s="10">
        <v>1</v>
      </c>
      <c r="G185" t="s">
        <v>36</v>
      </c>
      <c r="H185" s="1" t="s">
        <v>2</v>
      </c>
      <c r="I185" s="1" t="s">
        <v>29</v>
      </c>
      <c r="J185" s="10">
        <v>21</v>
      </c>
      <c r="K185"/>
    </row>
    <row r="186" spans="1:11">
      <c r="A186" t="s">
        <v>28</v>
      </c>
      <c r="B186">
        <v>1998</v>
      </c>
      <c r="C186" s="2">
        <v>35933</v>
      </c>
      <c r="D186" s="2" t="s">
        <v>5</v>
      </c>
      <c r="E186" t="s">
        <v>14</v>
      </c>
      <c r="F186" s="10">
        <v>1</v>
      </c>
      <c r="G186" t="s">
        <v>36</v>
      </c>
      <c r="H186" s="1" t="s">
        <v>2</v>
      </c>
      <c r="I186" s="1" t="s">
        <v>30</v>
      </c>
      <c r="J186" s="10">
        <v>26</v>
      </c>
      <c r="K186"/>
    </row>
    <row r="187" spans="1:11">
      <c r="A187" t="s">
        <v>28</v>
      </c>
      <c r="B187">
        <v>1998</v>
      </c>
      <c r="C187" s="2">
        <v>35933</v>
      </c>
      <c r="D187" s="2" t="s">
        <v>5</v>
      </c>
      <c r="E187" t="s">
        <v>14</v>
      </c>
      <c r="F187" s="10">
        <v>1</v>
      </c>
      <c r="G187" t="s">
        <v>36</v>
      </c>
      <c r="H187" s="1" t="s">
        <v>2</v>
      </c>
      <c r="I187" s="1" t="s">
        <v>31</v>
      </c>
      <c r="J187" s="10">
        <v>25</v>
      </c>
      <c r="K187"/>
    </row>
    <row r="188" spans="1:11">
      <c r="A188" t="s">
        <v>28</v>
      </c>
      <c r="B188">
        <v>1998</v>
      </c>
      <c r="C188" s="2">
        <v>35937</v>
      </c>
      <c r="D188" s="2" t="s">
        <v>5</v>
      </c>
      <c r="E188" t="s">
        <v>14</v>
      </c>
      <c r="F188" s="10">
        <v>1</v>
      </c>
      <c r="G188" t="s">
        <v>36</v>
      </c>
      <c r="H188" s="1" t="s">
        <v>2</v>
      </c>
      <c r="I188" s="1" t="s">
        <v>29</v>
      </c>
      <c r="J188" s="10">
        <v>20</v>
      </c>
      <c r="K188"/>
    </row>
    <row r="189" spans="1:11">
      <c r="A189" t="s">
        <v>28</v>
      </c>
      <c r="B189">
        <v>1998</v>
      </c>
      <c r="C189" s="2">
        <v>35937</v>
      </c>
      <c r="D189" s="2" t="s">
        <v>5</v>
      </c>
      <c r="E189" t="s">
        <v>14</v>
      </c>
      <c r="F189" s="10">
        <v>1</v>
      </c>
      <c r="G189" t="s">
        <v>36</v>
      </c>
      <c r="H189" s="1" t="s">
        <v>2</v>
      </c>
      <c r="I189" s="1" t="s">
        <v>30</v>
      </c>
      <c r="J189" s="10">
        <v>23</v>
      </c>
      <c r="K189"/>
    </row>
    <row r="190" spans="1:11">
      <c r="A190" t="s">
        <v>28</v>
      </c>
      <c r="B190">
        <v>1998</v>
      </c>
      <c r="C190" s="2">
        <v>35937</v>
      </c>
      <c r="D190" s="2" t="s">
        <v>5</v>
      </c>
      <c r="E190" t="s">
        <v>14</v>
      </c>
      <c r="F190" s="10">
        <v>1</v>
      </c>
      <c r="G190" t="s">
        <v>36</v>
      </c>
      <c r="H190" s="1" t="s">
        <v>2</v>
      </c>
      <c r="I190" s="1" t="s">
        <v>31</v>
      </c>
      <c r="J190" s="10">
        <v>25</v>
      </c>
      <c r="K190"/>
    </row>
    <row r="191" spans="1:11">
      <c r="A191" t="s">
        <v>28</v>
      </c>
      <c r="B191">
        <v>1998</v>
      </c>
      <c r="C191" s="2">
        <v>35970</v>
      </c>
      <c r="D191" s="2" t="s">
        <v>5</v>
      </c>
      <c r="E191" t="s">
        <v>14</v>
      </c>
      <c r="F191" s="10">
        <v>1</v>
      </c>
      <c r="G191" t="s">
        <v>36</v>
      </c>
      <c r="H191" s="1" t="s">
        <v>2</v>
      </c>
      <c r="I191" s="1" t="s">
        <v>29</v>
      </c>
      <c r="J191" s="10">
        <v>22</v>
      </c>
      <c r="K191"/>
    </row>
    <row r="192" spans="1:11">
      <c r="A192" t="s">
        <v>28</v>
      </c>
      <c r="B192">
        <v>1998</v>
      </c>
      <c r="C192" s="2">
        <v>35970</v>
      </c>
      <c r="D192" s="2" t="s">
        <v>5</v>
      </c>
      <c r="E192" t="s">
        <v>14</v>
      </c>
      <c r="F192" s="10">
        <v>1</v>
      </c>
      <c r="G192" t="s">
        <v>36</v>
      </c>
      <c r="H192" s="1" t="s">
        <v>2</v>
      </c>
      <c r="I192" s="1" t="s">
        <v>30</v>
      </c>
      <c r="J192" s="10">
        <v>15</v>
      </c>
      <c r="K192"/>
    </row>
    <row r="193" spans="1:11">
      <c r="A193" t="s">
        <v>28</v>
      </c>
      <c r="B193">
        <v>1998</v>
      </c>
      <c r="C193" s="2">
        <v>35970</v>
      </c>
      <c r="D193" s="2" t="s">
        <v>5</v>
      </c>
      <c r="E193" t="s">
        <v>14</v>
      </c>
      <c r="F193" s="10">
        <v>1</v>
      </c>
      <c r="G193" t="s">
        <v>36</v>
      </c>
      <c r="H193" s="1" t="s">
        <v>2</v>
      </c>
      <c r="I193" s="1" t="s">
        <v>31</v>
      </c>
      <c r="J193" s="10">
        <v>24</v>
      </c>
      <c r="K193"/>
    </row>
    <row r="194" spans="1:11">
      <c r="A194" t="s">
        <v>28</v>
      </c>
      <c r="B194">
        <v>1998</v>
      </c>
      <c r="C194" s="2">
        <v>36136</v>
      </c>
      <c r="D194" s="2" t="s">
        <v>6</v>
      </c>
      <c r="E194" t="s">
        <v>14</v>
      </c>
      <c r="F194" s="10">
        <v>1</v>
      </c>
      <c r="G194" t="s">
        <v>36</v>
      </c>
      <c r="H194" s="1" t="s">
        <v>2</v>
      </c>
      <c r="I194" s="1" t="s">
        <v>29</v>
      </c>
      <c r="J194" s="10">
        <v>28</v>
      </c>
      <c r="K194"/>
    </row>
    <row r="195" spans="1:11">
      <c r="A195" t="s">
        <v>28</v>
      </c>
      <c r="B195">
        <v>1998</v>
      </c>
      <c r="C195" s="2">
        <v>36136</v>
      </c>
      <c r="D195" s="2" t="s">
        <v>6</v>
      </c>
      <c r="E195" t="s">
        <v>14</v>
      </c>
      <c r="F195" s="10">
        <v>1</v>
      </c>
      <c r="G195" t="s">
        <v>36</v>
      </c>
      <c r="H195" s="1" t="s">
        <v>2</v>
      </c>
      <c r="I195" s="1" t="s">
        <v>30</v>
      </c>
      <c r="J195" s="10">
        <v>25</v>
      </c>
      <c r="K195"/>
    </row>
    <row r="196" spans="1:11">
      <c r="A196" t="s">
        <v>28</v>
      </c>
      <c r="B196">
        <v>1998</v>
      </c>
      <c r="C196" s="2">
        <v>36136</v>
      </c>
      <c r="D196" s="2" t="s">
        <v>6</v>
      </c>
      <c r="E196" t="s">
        <v>14</v>
      </c>
      <c r="F196" s="10">
        <v>1</v>
      </c>
      <c r="G196" t="s">
        <v>36</v>
      </c>
      <c r="H196" s="1" t="s">
        <v>2</v>
      </c>
      <c r="I196" s="1" t="s">
        <v>31</v>
      </c>
      <c r="J196" s="10">
        <v>27</v>
      </c>
      <c r="K196"/>
    </row>
    <row r="197" spans="1:11">
      <c r="A197" t="s">
        <v>28</v>
      </c>
      <c r="B197">
        <v>1999</v>
      </c>
      <c r="C197" s="2">
        <v>36397</v>
      </c>
      <c r="D197" s="2" t="s">
        <v>6</v>
      </c>
      <c r="E197" t="s">
        <v>14</v>
      </c>
      <c r="F197" s="10">
        <v>1</v>
      </c>
      <c r="G197" t="s">
        <v>36</v>
      </c>
      <c r="H197" s="1" t="s">
        <v>2</v>
      </c>
      <c r="I197" s="1" t="s">
        <v>29</v>
      </c>
      <c r="J197" s="10">
        <v>35</v>
      </c>
      <c r="K197"/>
    </row>
    <row r="198" spans="1:11">
      <c r="A198" t="s">
        <v>28</v>
      </c>
      <c r="B198">
        <v>1999</v>
      </c>
      <c r="C198" s="2">
        <v>36397</v>
      </c>
      <c r="D198" s="2" t="s">
        <v>6</v>
      </c>
      <c r="E198" t="s">
        <v>14</v>
      </c>
      <c r="F198" s="10">
        <v>1</v>
      </c>
      <c r="G198" t="s">
        <v>36</v>
      </c>
      <c r="H198" s="1" t="s">
        <v>2</v>
      </c>
      <c r="I198" s="1" t="s">
        <v>30</v>
      </c>
      <c r="J198" s="10">
        <v>20</v>
      </c>
      <c r="K198"/>
    </row>
    <row r="199" spans="1:11">
      <c r="A199" t="s">
        <v>28</v>
      </c>
      <c r="B199">
        <v>1999</v>
      </c>
      <c r="C199" s="2">
        <v>36397</v>
      </c>
      <c r="D199" s="2" t="s">
        <v>6</v>
      </c>
      <c r="E199" t="s">
        <v>14</v>
      </c>
      <c r="F199" s="10">
        <v>1</v>
      </c>
      <c r="G199" t="s">
        <v>36</v>
      </c>
      <c r="H199" s="1" t="s">
        <v>2</v>
      </c>
      <c r="I199" s="1" t="s">
        <v>31</v>
      </c>
      <c r="J199" s="10">
        <v>30</v>
      </c>
      <c r="K199"/>
    </row>
    <row r="200" spans="1:11">
      <c r="A200" t="s">
        <v>28</v>
      </c>
      <c r="B200">
        <v>2000</v>
      </c>
      <c r="C200" s="2">
        <v>36769</v>
      </c>
      <c r="D200" s="2" t="s">
        <v>6</v>
      </c>
      <c r="E200" t="s">
        <v>14</v>
      </c>
      <c r="F200" s="10">
        <v>1</v>
      </c>
      <c r="G200" t="s">
        <v>36</v>
      </c>
      <c r="H200" s="1" t="s">
        <v>2</v>
      </c>
      <c r="I200" s="1" t="s">
        <v>29</v>
      </c>
      <c r="J200" s="10">
        <v>30</v>
      </c>
      <c r="K200"/>
    </row>
    <row r="201" spans="1:11">
      <c r="A201" t="s">
        <v>28</v>
      </c>
      <c r="B201">
        <v>2000</v>
      </c>
      <c r="C201" s="2">
        <v>36769</v>
      </c>
      <c r="D201" s="2" t="s">
        <v>6</v>
      </c>
      <c r="E201" t="s">
        <v>14</v>
      </c>
      <c r="F201" s="10">
        <v>1</v>
      </c>
      <c r="G201" t="s">
        <v>36</v>
      </c>
      <c r="H201" s="1" t="s">
        <v>2</v>
      </c>
      <c r="I201" s="1" t="s">
        <v>30</v>
      </c>
      <c r="J201" s="10">
        <v>25</v>
      </c>
      <c r="K201"/>
    </row>
    <row r="202" spans="1:11">
      <c r="A202" t="s">
        <v>28</v>
      </c>
      <c r="B202">
        <v>2000</v>
      </c>
      <c r="C202" s="2">
        <v>36769</v>
      </c>
      <c r="D202" s="2" t="s">
        <v>6</v>
      </c>
      <c r="E202" t="s">
        <v>14</v>
      </c>
      <c r="F202" s="10">
        <v>1</v>
      </c>
      <c r="G202" t="s">
        <v>36</v>
      </c>
      <c r="H202" s="1" t="s">
        <v>2</v>
      </c>
      <c r="I202" s="1" t="s">
        <v>31</v>
      </c>
      <c r="J202" s="10">
        <v>33</v>
      </c>
      <c r="K202"/>
    </row>
    <row r="203" spans="1:11">
      <c r="A203" t="s">
        <v>28</v>
      </c>
      <c r="B203">
        <v>2001</v>
      </c>
      <c r="C203" s="2">
        <v>37203</v>
      </c>
      <c r="D203" s="2" t="s">
        <v>6</v>
      </c>
      <c r="E203" t="s">
        <v>14</v>
      </c>
      <c r="F203" s="10">
        <v>1</v>
      </c>
      <c r="G203" t="s">
        <v>36</v>
      </c>
      <c r="H203" s="1" t="s">
        <v>2</v>
      </c>
      <c r="I203" s="1" t="s">
        <v>29</v>
      </c>
      <c r="J203" s="10">
        <v>31</v>
      </c>
      <c r="K203"/>
    </row>
    <row r="204" spans="1:11">
      <c r="A204" t="s">
        <v>28</v>
      </c>
      <c r="B204">
        <v>2001</v>
      </c>
      <c r="C204" s="2">
        <v>37203</v>
      </c>
      <c r="D204" s="2" t="s">
        <v>6</v>
      </c>
      <c r="E204" t="s">
        <v>14</v>
      </c>
      <c r="F204" s="10">
        <v>1</v>
      </c>
      <c r="G204" t="s">
        <v>36</v>
      </c>
      <c r="H204" s="1" t="s">
        <v>2</v>
      </c>
      <c r="I204" s="1" t="s">
        <v>30</v>
      </c>
      <c r="J204" s="10">
        <v>34</v>
      </c>
      <c r="K204"/>
    </row>
    <row r="205" spans="1:11">
      <c r="A205" t="s">
        <v>28</v>
      </c>
      <c r="B205">
        <v>2001</v>
      </c>
      <c r="C205" s="2">
        <v>37203</v>
      </c>
      <c r="D205" s="2" t="s">
        <v>6</v>
      </c>
      <c r="E205" t="s">
        <v>14</v>
      </c>
      <c r="F205" s="10">
        <v>1</v>
      </c>
      <c r="G205" t="s">
        <v>36</v>
      </c>
      <c r="H205" s="1" t="s">
        <v>2</v>
      </c>
      <c r="I205" s="1" t="s">
        <v>31</v>
      </c>
      <c r="J205" s="10">
        <v>33</v>
      </c>
      <c r="K205"/>
    </row>
    <row r="206" spans="1:11">
      <c r="A206" t="s">
        <v>28</v>
      </c>
      <c r="B206">
        <v>2002</v>
      </c>
      <c r="C206" s="2">
        <v>37518</v>
      </c>
      <c r="D206" s="2" t="s">
        <v>6</v>
      </c>
      <c r="E206" t="s">
        <v>14</v>
      </c>
      <c r="F206" s="10">
        <v>1</v>
      </c>
      <c r="G206" t="s">
        <v>36</v>
      </c>
      <c r="H206" s="1" t="s">
        <v>2</v>
      </c>
      <c r="I206" s="1" t="s">
        <v>29</v>
      </c>
      <c r="J206" s="1">
        <v>34</v>
      </c>
      <c r="K206"/>
    </row>
    <row r="207" spans="1:11">
      <c r="A207" t="s">
        <v>28</v>
      </c>
      <c r="B207">
        <v>2002</v>
      </c>
      <c r="C207" s="2">
        <v>37518</v>
      </c>
      <c r="D207" s="2" t="s">
        <v>6</v>
      </c>
      <c r="E207" t="s">
        <v>14</v>
      </c>
      <c r="F207" s="10">
        <v>1</v>
      </c>
      <c r="G207" t="s">
        <v>36</v>
      </c>
      <c r="H207" s="1" t="s">
        <v>2</v>
      </c>
      <c r="I207" s="1" t="s">
        <v>30</v>
      </c>
      <c r="J207" s="1">
        <v>35</v>
      </c>
      <c r="K207"/>
    </row>
    <row r="208" spans="1:11">
      <c r="A208" t="s">
        <v>28</v>
      </c>
      <c r="B208">
        <v>2002</v>
      </c>
      <c r="C208" s="2">
        <v>37518</v>
      </c>
      <c r="D208" s="2" t="s">
        <v>6</v>
      </c>
      <c r="E208" t="s">
        <v>14</v>
      </c>
      <c r="F208" s="10">
        <v>1</v>
      </c>
      <c r="G208" t="s">
        <v>36</v>
      </c>
      <c r="H208" s="1" t="s">
        <v>2</v>
      </c>
      <c r="I208" s="1" t="s">
        <v>31</v>
      </c>
      <c r="J208" s="1">
        <v>36</v>
      </c>
      <c r="K208"/>
    </row>
    <row r="209" spans="1:11">
      <c r="A209" t="s">
        <v>28</v>
      </c>
      <c r="B209">
        <v>2002</v>
      </c>
      <c r="C209" s="2">
        <v>37518</v>
      </c>
      <c r="D209" s="2" t="s">
        <v>6</v>
      </c>
      <c r="E209" t="s">
        <v>14</v>
      </c>
      <c r="F209" s="10">
        <v>0</v>
      </c>
      <c r="G209" t="s">
        <v>36</v>
      </c>
      <c r="H209" s="1" t="s">
        <v>7</v>
      </c>
      <c r="I209" s="1" t="s">
        <v>29</v>
      </c>
      <c r="J209" s="1">
        <v>21</v>
      </c>
      <c r="K209"/>
    </row>
    <row r="210" spans="1:11">
      <c r="A210" t="s">
        <v>28</v>
      </c>
      <c r="B210">
        <v>2002</v>
      </c>
      <c r="C210" s="2">
        <v>37518</v>
      </c>
      <c r="D210" s="2" t="s">
        <v>6</v>
      </c>
      <c r="E210" t="s">
        <v>14</v>
      </c>
      <c r="F210" s="10">
        <v>0</v>
      </c>
      <c r="G210" t="s">
        <v>36</v>
      </c>
      <c r="H210" s="1" t="s">
        <v>7</v>
      </c>
      <c r="I210" s="1" t="s">
        <v>30</v>
      </c>
      <c r="J210" s="1">
        <v>19</v>
      </c>
      <c r="K210"/>
    </row>
    <row r="211" spans="1:11">
      <c r="A211" t="s">
        <v>28</v>
      </c>
      <c r="B211">
        <v>2002</v>
      </c>
      <c r="C211" s="2">
        <v>37518</v>
      </c>
      <c r="D211" s="2" t="s">
        <v>6</v>
      </c>
      <c r="E211" t="s">
        <v>14</v>
      </c>
      <c r="F211" s="10">
        <v>0</v>
      </c>
      <c r="G211" t="s">
        <v>36</v>
      </c>
      <c r="H211" s="1" t="s">
        <v>7</v>
      </c>
      <c r="I211" s="1" t="s">
        <v>31</v>
      </c>
      <c r="J211" s="1">
        <v>19</v>
      </c>
      <c r="K211"/>
    </row>
    <row r="212" spans="1:11">
      <c r="A212" t="s">
        <v>28</v>
      </c>
      <c r="B212">
        <v>2002</v>
      </c>
      <c r="C212" s="9">
        <v>37546</v>
      </c>
      <c r="D212" s="2" t="s">
        <v>6</v>
      </c>
      <c r="E212" t="s">
        <v>14</v>
      </c>
      <c r="F212" s="10">
        <v>0</v>
      </c>
      <c r="G212" t="s">
        <v>36</v>
      </c>
      <c r="H212" s="1" t="s">
        <v>7</v>
      </c>
      <c r="I212" s="1" t="s">
        <v>29</v>
      </c>
      <c r="J212" s="1">
        <v>21</v>
      </c>
      <c r="K212"/>
    </row>
    <row r="213" spans="1:11">
      <c r="A213" t="s">
        <v>28</v>
      </c>
      <c r="B213">
        <v>2002</v>
      </c>
      <c r="C213" s="9">
        <v>37546</v>
      </c>
      <c r="D213" s="2" t="s">
        <v>6</v>
      </c>
      <c r="E213" t="s">
        <v>14</v>
      </c>
      <c r="F213" s="10">
        <v>0</v>
      </c>
      <c r="G213" t="s">
        <v>36</v>
      </c>
      <c r="H213" s="1" t="s">
        <v>7</v>
      </c>
      <c r="I213" s="1" t="s">
        <v>30</v>
      </c>
      <c r="J213" s="1">
        <v>19</v>
      </c>
      <c r="K213"/>
    </row>
    <row r="214" spans="1:11">
      <c r="A214" t="s">
        <v>28</v>
      </c>
      <c r="B214">
        <v>2002</v>
      </c>
      <c r="C214" s="9">
        <v>37546</v>
      </c>
      <c r="D214" s="2" t="s">
        <v>6</v>
      </c>
      <c r="E214" t="s">
        <v>14</v>
      </c>
      <c r="F214" s="10">
        <v>0</v>
      </c>
      <c r="G214" t="s">
        <v>36</v>
      </c>
      <c r="H214" s="1" t="s">
        <v>7</v>
      </c>
      <c r="I214" s="1" t="s">
        <v>31</v>
      </c>
      <c r="J214" s="1">
        <v>19</v>
      </c>
      <c r="K214"/>
    </row>
    <row r="215" spans="1:11">
      <c r="A215" t="s">
        <v>28</v>
      </c>
      <c r="B215">
        <v>2002</v>
      </c>
      <c r="C215" s="9">
        <v>37546</v>
      </c>
      <c r="D215" s="2" t="s">
        <v>6</v>
      </c>
      <c r="E215" t="s">
        <v>14</v>
      </c>
      <c r="F215" s="10">
        <v>1</v>
      </c>
      <c r="G215" t="s">
        <v>36</v>
      </c>
      <c r="H215" s="1" t="s">
        <v>2</v>
      </c>
      <c r="I215" s="1" t="s">
        <v>29</v>
      </c>
      <c r="J215" s="1">
        <v>35</v>
      </c>
      <c r="K215"/>
    </row>
    <row r="216" spans="1:11">
      <c r="A216" t="s">
        <v>28</v>
      </c>
      <c r="B216">
        <v>2002</v>
      </c>
      <c r="C216" s="9">
        <v>37546</v>
      </c>
      <c r="D216" s="2" t="s">
        <v>6</v>
      </c>
      <c r="E216" t="s">
        <v>14</v>
      </c>
      <c r="F216" s="10">
        <v>1</v>
      </c>
      <c r="G216" t="s">
        <v>36</v>
      </c>
      <c r="H216" s="1" t="s">
        <v>2</v>
      </c>
      <c r="I216" s="1" t="s">
        <v>30</v>
      </c>
      <c r="J216" s="1">
        <v>30</v>
      </c>
      <c r="K216"/>
    </row>
    <row r="217" spans="1:11">
      <c r="A217" t="s">
        <v>28</v>
      </c>
      <c r="B217">
        <v>2002</v>
      </c>
      <c r="C217" s="9">
        <v>37546</v>
      </c>
      <c r="D217" s="2" t="s">
        <v>6</v>
      </c>
      <c r="E217" t="s">
        <v>14</v>
      </c>
      <c r="F217" s="10">
        <v>1</v>
      </c>
      <c r="G217" t="s">
        <v>36</v>
      </c>
      <c r="H217" s="1" t="s">
        <v>2</v>
      </c>
      <c r="I217" s="1" t="s">
        <v>31</v>
      </c>
      <c r="J217" s="1">
        <v>45</v>
      </c>
      <c r="K217"/>
    </row>
    <row r="218" spans="1:11">
      <c r="A218" t="s">
        <v>28</v>
      </c>
      <c r="B218">
        <v>2002</v>
      </c>
      <c r="C218" s="9">
        <v>37546</v>
      </c>
      <c r="D218" s="2" t="s">
        <v>6</v>
      </c>
      <c r="E218" t="s">
        <v>14</v>
      </c>
      <c r="F218" s="10">
        <v>3</v>
      </c>
      <c r="G218" t="s">
        <v>36</v>
      </c>
      <c r="H218" s="1" t="s">
        <v>10</v>
      </c>
      <c r="I218" s="1" t="s">
        <v>29</v>
      </c>
      <c r="J218" s="1">
        <v>16</v>
      </c>
      <c r="K218"/>
    </row>
    <row r="219" spans="1:11">
      <c r="A219" t="s">
        <v>28</v>
      </c>
      <c r="B219">
        <v>2002</v>
      </c>
      <c r="C219" s="9">
        <v>37546</v>
      </c>
      <c r="D219" s="2" t="s">
        <v>6</v>
      </c>
      <c r="E219" t="s">
        <v>14</v>
      </c>
      <c r="F219" s="10">
        <v>3</v>
      </c>
      <c r="G219" t="s">
        <v>36</v>
      </c>
      <c r="H219" s="1" t="s">
        <v>10</v>
      </c>
      <c r="I219" s="1" t="s">
        <v>30</v>
      </c>
      <c r="J219" s="1">
        <v>19</v>
      </c>
      <c r="K219"/>
    </row>
    <row r="220" spans="1:11">
      <c r="A220" t="s">
        <v>28</v>
      </c>
      <c r="B220">
        <v>2002</v>
      </c>
      <c r="C220" s="9">
        <v>37546</v>
      </c>
      <c r="D220" s="2" t="s">
        <v>6</v>
      </c>
      <c r="E220" t="s">
        <v>14</v>
      </c>
      <c r="F220" s="10">
        <v>3</v>
      </c>
      <c r="G220" t="s">
        <v>36</v>
      </c>
      <c r="H220" s="1" t="s">
        <v>10</v>
      </c>
      <c r="I220" s="1" t="s">
        <v>31</v>
      </c>
      <c r="J220" s="1">
        <v>20</v>
      </c>
      <c r="K220"/>
    </row>
    <row r="221" spans="1:11">
      <c r="A221" t="s">
        <v>28</v>
      </c>
      <c r="B221">
        <v>2004</v>
      </c>
      <c r="C221" s="2">
        <v>38251</v>
      </c>
      <c r="D221" s="2" t="s">
        <v>6</v>
      </c>
      <c r="E221" t="s">
        <v>14</v>
      </c>
      <c r="F221" s="10">
        <v>0</v>
      </c>
      <c r="G221" t="s">
        <v>36</v>
      </c>
      <c r="H221" s="1" t="s">
        <v>7</v>
      </c>
      <c r="I221" s="1" t="s">
        <v>29</v>
      </c>
      <c r="J221" s="1">
        <v>6</v>
      </c>
    </row>
    <row r="222" spans="1:11">
      <c r="A222" t="s">
        <v>28</v>
      </c>
      <c r="B222">
        <v>2004</v>
      </c>
      <c r="C222" s="2">
        <v>38251</v>
      </c>
      <c r="D222" s="2" t="s">
        <v>6</v>
      </c>
      <c r="E222" t="s">
        <v>14</v>
      </c>
      <c r="F222" s="10">
        <v>0</v>
      </c>
      <c r="G222" t="s">
        <v>36</v>
      </c>
      <c r="H222" s="1" t="s">
        <v>7</v>
      </c>
      <c r="I222" s="1" t="s">
        <v>30</v>
      </c>
      <c r="J222" s="1">
        <v>17</v>
      </c>
    </row>
    <row r="223" spans="1:11">
      <c r="A223" t="s">
        <v>28</v>
      </c>
      <c r="B223">
        <v>2004</v>
      </c>
      <c r="C223" s="2">
        <v>38251</v>
      </c>
      <c r="D223" s="2" t="s">
        <v>6</v>
      </c>
      <c r="E223" t="s">
        <v>14</v>
      </c>
      <c r="F223" s="10">
        <v>0</v>
      </c>
      <c r="G223" t="s">
        <v>36</v>
      </c>
      <c r="H223" s="1" t="s">
        <v>7</v>
      </c>
      <c r="I223" s="1" t="s">
        <v>31</v>
      </c>
      <c r="J223" s="1">
        <v>14</v>
      </c>
    </row>
    <row r="224" spans="1:11">
      <c r="A224" t="s">
        <v>28</v>
      </c>
      <c r="B224">
        <v>2004</v>
      </c>
      <c r="C224" s="2">
        <v>38251</v>
      </c>
      <c r="D224" s="2" t="s">
        <v>6</v>
      </c>
      <c r="E224" t="s">
        <v>14</v>
      </c>
      <c r="F224" s="10">
        <v>1</v>
      </c>
      <c r="G224" t="s">
        <v>36</v>
      </c>
      <c r="H224" s="1" t="s">
        <v>2</v>
      </c>
      <c r="I224" s="1" t="s">
        <v>29</v>
      </c>
      <c r="J224" s="1">
        <v>25</v>
      </c>
    </row>
    <row r="225" spans="1:11">
      <c r="A225" t="s">
        <v>28</v>
      </c>
      <c r="B225">
        <v>2004</v>
      </c>
      <c r="C225" s="2">
        <v>38251</v>
      </c>
      <c r="D225" s="2" t="s">
        <v>6</v>
      </c>
      <c r="E225" t="s">
        <v>14</v>
      </c>
      <c r="F225" s="10">
        <v>1</v>
      </c>
      <c r="G225" t="s">
        <v>36</v>
      </c>
      <c r="H225" s="1" t="s">
        <v>2</v>
      </c>
      <c r="I225" s="1" t="s">
        <v>31</v>
      </c>
      <c r="J225" s="1">
        <v>28</v>
      </c>
    </row>
    <row r="226" spans="1:11">
      <c r="A226" t="s">
        <v>28</v>
      </c>
      <c r="B226">
        <v>2004</v>
      </c>
      <c r="C226" s="2">
        <v>38251</v>
      </c>
      <c r="D226" s="2" t="s">
        <v>6</v>
      </c>
      <c r="E226" t="s">
        <v>14</v>
      </c>
      <c r="F226" s="10">
        <v>3</v>
      </c>
      <c r="G226" t="s">
        <v>36</v>
      </c>
      <c r="H226" s="1" t="s">
        <v>10</v>
      </c>
      <c r="I226" s="1" t="s">
        <v>29</v>
      </c>
      <c r="J226" s="1">
        <v>8</v>
      </c>
    </row>
    <row r="227" spans="1:11">
      <c r="A227" t="s">
        <v>28</v>
      </c>
      <c r="B227">
        <v>2004</v>
      </c>
      <c r="C227" s="2">
        <v>38251</v>
      </c>
      <c r="D227" s="2" t="s">
        <v>6</v>
      </c>
      <c r="E227" t="s">
        <v>14</v>
      </c>
      <c r="F227" s="10">
        <v>3</v>
      </c>
      <c r="G227" t="s">
        <v>36</v>
      </c>
      <c r="H227" s="1" t="s">
        <v>10</v>
      </c>
      <c r="I227" s="1" t="s">
        <v>30</v>
      </c>
      <c r="J227" s="1">
        <v>16</v>
      </c>
    </row>
    <row r="228" spans="1:11">
      <c r="A228" t="s">
        <v>28</v>
      </c>
      <c r="B228">
        <v>2004</v>
      </c>
      <c r="C228" s="2">
        <v>38251</v>
      </c>
      <c r="D228" s="2" t="s">
        <v>6</v>
      </c>
      <c r="E228" t="s">
        <v>14</v>
      </c>
      <c r="F228" s="10">
        <v>3</v>
      </c>
      <c r="G228" t="s">
        <v>36</v>
      </c>
      <c r="H228" s="1" t="s">
        <v>10</v>
      </c>
      <c r="I228" s="1" t="s">
        <v>31</v>
      </c>
      <c r="J228" s="1">
        <v>17</v>
      </c>
    </row>
    <row r="229" spans="1:11">
      <c r="A229" t="s">
        <v>28</v>
      </c>
      <c r="B229">
        <v>2005</v>
      </c>
      <c r="C229" s="2">
        <v>38621</v>
      </c>
      <c r="D229" s="2" t="s">
        <v>6</v>
      </c>
      <c r="E229" t="s">
        <v>14</v>
      </c>
      <c r="F229" s="10">
        <v>0</v>
      </c>
      <c r="G229" t="s">
        <v>36</v>
      </c>
      <c r="H229" s="1" t="s">
        <v>7</v>
      </c>
      <c r="I229" s="1" t="s">
        <v>29</v>
      </c>
      <c r="J229" s="1">
        <v>10</v>
      </c>
    </row>
    <row r="230" spans="1:11">
      <c r="A230" t="s">
        <v>28</v>
      </c>
      <c r="B230">
        <v>2005</v>
      </c>
      <c r="C230" s="2">
        <v>38621</v>
      </c>
      <c r="D230" s="2" t="s">
        <v>6</v>
      </c>
      <c r="E230" t="s">
        <v>14</v>
      </c>
      <c r="F230" s="10">
        <v>0</v>
      </c>
      <c r="G230" t="s">
        <v>36</v>
      </c>
      <c r="H230" s="1" t="s">
        <v>7</v>
      </c>
      <c r="I230" s="1" t="s">
        <v>30</v>
      </c>
      <c r="J230" s="1">
        <v>15</v>
      </c>
    </row>
    <row r="231" spans="1:11">
      <c r="A231" t="s">
        <v>28</v>
      </c>
      <c r="B231">
        <v>2005</v>
      </c>
      <c r="C231" s="2">
        <v>38621</v>
      </c>
      <c r="D231" s="2" t="s">
        <v>6</v>
      </c>
      <c r="E231" t="s">
        <v>14</v>
      </c>
      <c r="F231" s="10">
        <v>0</v>
      </c>
      <c r="G231" t="s">
        <v>36</v>
      </c>
      <c r="H231" s="1" t="s">
        <v>7</v>
      </c>
      <c r="I231" s="1" t="s">
        <v>31</v>
      </c>
      <c r="J231" s="1">
        <v>15</v>
      </c>
    </row>
    <row r="232" spans="1:11">
      <c r="A232" t="s">
        <v>28</v>
      </c>
      <c r="B232">
        <v>2005</v>
      </c>
      <c r="C232" s="2">
        <v>38621</v>
      </c>
      <c r="D232" s="2" t="s">
        <v>6</v>
      </c>
      <c r="E232" t="s">
        <v>14</v>
      </c>
      <c r="F232" s="10">
        <v>1</v>
      </c>
      <c r="G232" t="s">
        <v>36</v>
      </c>
      <c r="H232" s="1" t="s">
        <v>2</v>
      </c>
      <c r="I232" s="1" t="s">
        <v>29</v>
      </c>
      <c r="J232" s="1">
        <v>30</v>
      </c>
    </row>
    <row r="233" spans="1:11">
      <c r="A233" t="s">
        <v>28</v>
      </c>
      <c r="B233">
        <v>2005</v>
      </c>
      <c r="C233" s="2">
        <v>38621</v>
      </c>
      <c r="D233" s="2" t="s">
        <v>6</v>
      </c>
      <c r="E233" t="s">
        <v>14</v>
      </c>
      <c r="F233" s="10">
        <v>1</v>
      </c>
      <c r="G233" t="s">
        <v>36</v>
      </c>
      <c r="H233" s="1" t="s">
        <v>2</v>
      </c>
      <c r="I233" s="1" t="s">
        <v>30</v>
      </c>
      <c r="J233" s="1">
        <v>25</v>
      </c>
    </row>
    <row r="234" spans="1:11">
      <c r="A234" t="s">
        <v>28</v>
      </c>
      <c r="B234">
        <v>2005</v>
      </c>
      <c r="C234" s="2">
        <v>38621</v>
      </c>
      <c r="D234" s="2" t="s">
        <v>6</v>
      </c>
      <c r="E234" t="s">
        <v>14</v>
      </c>
      <c r="F234" s="10">
        <v>1</v>
      </c>
      <c r="G234" t="s">
        <v>36</v>
      </c>
      <c r="H234" s="1" t="s">
        <v>2</v>
      </c>
      <c r="I234" s="1" t="s">
        <v>31</v>
      </c>
      <c r="J234" s="1">
        <v>25</v>
      </c>
    </row>
    <row r="235" spans="1:11">
      <c r="A235" t="s">
        <v>28</v>
      </c>
      <c r="B235">
        <v>2005</v>
      </c>
      <c r="C235" s="2">
        <v>38621</v>
      </c>
      <c r="D235" s="2" t="s">
        <v>6</v>
      </c>
      <c r="E235" t="s">
        <v>14</v>
      </c>
      <c r="F235" s="10">
        <v>3</v>
      </c>
      <c r="G235" t="s">
        <v>36</v>
      </c>
      <c r="H235" s="1" t="s">
        <v>10</v>
      </c>
      <c r="I235" s="1" t="s">
        <v>29</v>
      </c>
      <c r="J235" s="1">
        <v>30</v>
      </c>
      <c r="K235" s="6" t="s">
        <v>39</v>
      </c>
    </row>
    <row r="236" spans="1:11">
      <c r="A236" t="s">
        <v>28</v>
      </c>
      <c r="B236">
        <v>2005</v>
      </c>
      <c r="C236" s="2">
        <v>38621</v>
      </c>
      <c r="D236" s="2" t="s">
        <v>6</v>
      </c>
      <c r="E236" t="s">
        <v>14</v>
      </c>
      <c r="F236" s="10">
        <v>3</v>
      </c>
      <c r="G236" t="s">
        <v>36</v>
      </c>
      <c r="H236" s="1" t="s">
        <v>10</v>
      </c>
      <c r="I236" s="1" t="s">
        <v>30</v>
      </c>
      <c r="J236" s="1">
        <v>25</v>
      </c>
    </row>
    <row r="237" spans="1:11">
      <c r="A237" t="s">
        <v>28</v>
      </c>
      <c r="B237">
        <v>2005</v>
      </c>
      <c r="C237" s="2">
        <v>38621</v>
      </c>
      <c r="D237" s="2" t="s">
        <v>6</v>
      </c>
      <c r="E237" t="s">
        <v>14</v>
      </c>
      <c r="F237" s="10">
        <v>3</v>
      </c>
      <c r="G237" t="s">
        <v>36</v>
      </c>
      <c r="H237" s="1" t="s">
        <v>10</v>
      </c>
      <c r="I237" s="1" t="s">
        <v>31</v>
      </c>
      <c r="J237" s="1">
        <v>25</v>
      </c>
    </row>
    <row r="238" spans="1:11">
      <c r="A238" t="s">
        <v>28</v>
      </c>
      <c r="B238">
        <v>2006</v>
      </c>
      <c r="C238" s="2">
        <v>38993</v>
      </c>
      <c r="D238" s="2" t="s">
        <v>6</v>
      </c>
      <c r="E238" t="s">
        <v>14</v>
      </c>
      <c r="F238" s="10">
        <v>1</v>
      </c>
      <c r="G238" t="s">
        <v>36</v>
      </c>
      <c r="H238" s="1" t="s">
        <v>2</v>
      </c>
      <c r="I238" s="1" t="s">
        <v>29</v>
      </c>
      <c r="J238" s="1">
        <v>24</v>
      </c>
    </row>
    <row r="239" spans="1:11">
      <c r="A239" t="s">
        <v>28</v>
      </c>
      <c r="B239">
        <v>2006</v>
      </c>
      <c r="C239" s="2">
        <v>38993</v>
      </c>
      <c r="D239" s="2" t="s">
        <v>6</v>
      </c>
      <c r="E239" t="s">
        <v>14</v>
      </c>
      <c r="F239" s="10">
        <v>1</v>
      </c>
      <c r="G239" t="s">
        <v>36</v>
      </c>
      <c r="H239" s="1" t="s">
        <v>2</v>
      </c>
      <c r="I239" s="1" t="s">
        <v>30</v>
      </c>
      <c r="J239" s="1">
        <v>24</v>
      </c>
    </row>
    <row r="240" spans="1:11">
      <c r="A240" t="s">
        <v>28</v>
      </c>
      <c r="B240">
        <v>2006</v>
      </c>
      <c r="C240" s="2">
        <v>38993</v>
      </c>
      <c r="D240" s="2" t="s">
        <v>6</v>
      </c>
      <c r="E240" t="s">
        <v>14</v>
      </c>
      <c r="F240" s="10">
        <v>1</v>
      </c>
      <c r="G240" t="s">
        <v>36</v>
      </c>
      <c r="H240" s="1" t="s">
        <v>2</v>
      </c>
      <c r="I240" s="1" t="s">
        <v>31</v>
      </c>
      <c r="J240" s="1">
        <v>31</v>
      </c>
    </row>
    <row r="241" spans="1:11">
      <c r="A241" t="s">
        <v>28</v>
      </c>
      <c r="B241">
        <v>2006</v>
      </c>
      <c r="C241" s="2">
        <v>38993</v>
      </c>
      <c r="D241" s="2" t="s">
        <v>6</v>
      </c>
      <c r="E241" t="s">
        <v>14</v>
      </c>
      <c r="F241" s="10">
        <v>3</v>
      </c>
      <c r="G241" t="s">
        <v>36</v>
      </c>
      <c r="H241" s="1" t="s">
        <v>10</v>
      </c>
      <c r="I241" s="1" t="s">
        <v>29</v>
      </c>
      <c r="J241" s="1">
        <v>17</v>
      </c>
      <c r="K241" s="6" t="s">
        <v>100</v>
      </c>
    </row>
    <row r="242" spans="1:11">
      <c r="A242" t="s">
        <v>28</v>
      </c>
      <c r="B242">
        <v>2006</v>
      </c>
      <c r="C242" s="2">
        <v>38993</v>
      </c>
      <c r="D242" s="2" t="s">
        <v>6</v>
      </c>
      <c r="E242" t="s">
        <v>14</v>
      </c>
      <c r="F242" s="10">
        <v>3</v>
      </c>
      <c r="G242" t="s">
        <v>36</v>
      </c>
      <c r="H242" s="1" t="s">
        <v>10</v>
      </c>
      <c r="I242" s="1" t="s">
        <v>30</v>
      </c>
      <c r="J242" s="1">
        <v>30</v>
      </c>
    </row>
    <row r="243" spans="1:11">
      <c r="A243" t="s">
        <v>28</v>
      </c>
      <c r="B243">
        <v>2006</v>
      </c>
      <c r="C243" s="2">
        <v>38993</v>
      </c>
      <c r="D243" s="2" t="s">
        <v>6</v>
      </c>
      <c r="E243" t="s">
        <v>14</v>
      </c>
      <c r="F243" s="10">
        <v>3</v>
      </c>
      <c r="G243" t="s">
        <v>36</v>
      </c>
      <c r="H243" s="1" t="s">
        <v>10</v>
      </c>
      <c r="I243" s="1" t="s">
        <v>31</v>
      </c>
      <c r="J243" s="1">
        <v>25</v>
      </c>
    </row>
    <row r="244" spans="1:11">
      <c r="A244" t="s">
        <v>28</v>
      </c>
      <c r="B244">
        <v>2007</v>
      </c>
      <c r="C244" s="2">
        <v>39391</v>
      </c>
      <c r="D244" s="2" t="s">
        <v>6</v>
      </c>
      <c r="E244" t="s">
        <v>14</v>
      </c>
      <c r="F244" s="10">
        <v>1</v>
      </c>
      <c r="G244" t="s">
        <v>36</v>
      </c>
      <c r="H244" s="1" t="s">
        <v>2</v>
      </c>
      <c r="I244" s="1" t="s">
        <v>29</v>
      </c>
      <c r="J244" s="1">
        <v>29</v>
      </c>
    </row>
    <row r="245" spans="1:11">
      <c r="A245" t="s">
        <v>28</v>
      </c>
      <c r="B245">
        <v>2007</v>
      </c>
      <c r="C245" s="2">
        <v>39391</v>
      </c>
      <c r="D245" s="2" t="s">
        <v>6</v>
      </c>
      <c r="E245" t="s">
        <v>14</v>
      </c>
      <c r="F245" s="10">
        <v>1</v>
      </c>
      <c r="G245" t="s">
        <v>36</v>
      </c>
      <c r="H245" s="1" t="s">
        <v>2</v>
      </c>
      <c r="I245" s="1" t="s">
        <v>30</v>
      </c>
      <c r="J245" s="1">
        <v>28</v>
      </c>
    </row>
    <row r="246" spans="1:11">
      <c r="A246" t="s">
        <v>28</v>
      </c>
      <c r="B246">
        <v>2007</v>
      </c>
      <c r="C246" s="2">
        <v>39391</v>
      </c>
      <c r="D246" s="2" t="s">
        <v>6</v>
      </c>
      <c r="E246" t="s">
        <v>14</v>
      </c>
      <c r="F246" s="10">
        <v>1</v>
      </c>
      <c r="G246" t="s">
        <v>36</v>
      </c>
      <c r="H246" s="1" t="s">
        <v>2</v>
      </c>
      <c r="I246" s="1" t="s">
        <v>31</v>
      </c>
      <c r="J246" s="1">
        <v>33</v>
      </c>
    </row>
    <row r="247" spans="1:11">
      <c r="A247" t="s">
        <v>28</v>
      </c>
      <c r="B247">
        <v>2007</v>
      </c>
      <c r="C247" s="2">
        <v>39391</v>
      </c>
      <c r="D247" s="2" t="s">
        <v>6</v>
      </c>
      <c r="E247" t="s">
        <v>14</v>
      </c>
      <c r="F247" s="10">
        <v>3</v>
      </c>
      <c r="G247" t="s">
        <v>36</v>
      </c>
      <c r="H247" s="1" t="s">
        <v>10</v>
      </c>
      <c r="I247" s="1" t="s">
        <v>29</v>
      </c>
      <c r="J247" s="1">
        <v>18</v>
      </c>
    </row>
    <row r="248" spans="1:11">
      <c r="A248" t="s">
        <v>28</v>
      </c>
      <c r="B248">
        <v>2007</v>
      </c>
      <c r="C248" s="2">
        <v>39391</v>
      </c>
      <c r="D248" s="2" t="s">
        <v>6</v>
      </c>
      <c r="E248" t="s">
        <v>14</v>
      </c>
      <c r="F248" s="10">
        <v>3</v>
      </c>
      <c r="G248" t="s">
        <v>36</v>
      </c>
      <c r="H248" s="1" t="s">
        <v>10</v>
      </c>
      <c r="I248" s="1" t="s">
        <v>30</v>
      </c>
      <c r="J248" s="1">
        <v>26</v>
      </c>
    </row>
    <row r="249" spans="1:11">
      <c r="A249" t="s">
        <v>28</v>
      </c>
      <c r="B249">
        <v>2007</v>
      </c>
      <c r="C249" s="2">
        <v>39391</v>
      </c>
      <c r="D249" s="2" t="s">
        <v>6</v>
      </c>
      <c r="E249" t="s">
        <v>14</v>
      </c>
      <c r="F249" s="10">
        <v>3</v>
      </c>
      <c r="G249" t="s">
        <v>36</v>
      </c>
      <c r="H249" s="1" t="s">
        <v>10</v>
      </c>
      <c r="I249" s="1" t="s">
        <v>31</v>
      </c>
      <c r="J249" s="1">
        <v>24</v>
      </c>
    </row>
    <row r="250" spans="1:11">
      <c r="A250" t="s">
        <v>28</v>
      </c>
      <c r="B250">
        <v>2008</v>
      </c>
      <c r="C250" s="2">
        <v>39731</v>
      </c>
      <c r="D250" s="2" t="s">
        <v>6</v>
      </c>
      <c r="E250" t="s">
        <v>14</v>
      </c>
      <c r="F250" s="10">
        <v>1</v>
      </c>
      <c r="G250" t="s">
        <v>36</v>
      </c>
      <c r="H250" s="1" t="s">
        <v>2</v>
      </c>
      <c r="I250" s="1" t="s">
        <v>29</v>
      </c>
      <c r="J250" s="1">
        <v>45</v>
      </c>
    </row>
    <row r="251" spans="1:11">
      <c r="A251" t="s">
        <v>28</v>
      </c>
      <c r="B251">
        <v>2008</v>
      </c>
      <c r="C251" s="2">
        <v>39731</v>
      </c>
      <c r="D251" s="2" t="s">
        <v>6</v>
      </c>
      <c r="E251" t="s">
        <v>14</v>
      </c>
      <c r="F251" s="10">
        <v>1</v>
      </c>
      <c r="G251" t="s">
        <v>36</v>
      </c>
      <c r="H251" s="1" t="s">
        <v>2</v>
      </c>
      <c r="I251" s="1" t="s">
        <v>30</v>
      </c>
      <c r="J251" s="1">
        <v>40</v>
      </c>
    </row>
    <row r="252" spans="1:11">
      <c r="A252" t="s">
        <v>28</v>
      </c>
      <c r="B252">
        <v>2008</v>
      </c>
      <c r="C252" s="2">
        <v>39731</v>
      </c>
      <c r="D252" s="2" t="s">
        <v>6</v>
      </c>
      <c r="E252" t="s">
        <v>14</v>
      </c>
      <c r="F252" s="10">
        <v>1</v>
      </c>
      <c r="G252" t="s">
        <v>36</v>
      </c>
      <c r="H252" s="1" t="s">
        <v>2</v>
      </c>
      <c r="I252" s="1" t="s">
        <v>31</v>
      </c>
      <c r="J252" s="1">
        <v>35</v>
      </c>
    </row>
    <row r="253" spans="1:11">
      <c r="A253" t="s">
        <v>28</v>
      </c>
      <c r="B253">
        <v>2008</v>
      </c>
      <c r="C253" s="2">
        <v>39731</v>
      </c>
      <c r="D253" s="2" t="s">
        <v>6</v>
      </c>
      <c r="E253" t="s">
        <v>14</v>
      </c>
      <c r="F253" s="10">
        <v>3</v>
      </c>
      <c r="G253" t="s">
        <v>36</v>
      </c>
      <c r="H253" s="1" t="s">
        <v>10</v>
      </c>
      <c r="I253" s="1" t="s">
        <v>29</v>
      </c>
      <c r="J253" s="1">
        <v>15</v>
      </c>
    </row>
    <row r="254" spans="1:11">
      <c r="A254" t="s">
        <v>28</v>
      </c>
      <c r="B254">
        <v>2008</v>
      </c>
      <c r="C254" s="2">
        <v>39731</v>
      </c>
      <c r="D254" s="2" t="s">
        <v>6</v>
      </c>
      <c r="E254" t="s">
        <v>14</v>
      </c>
      <c r="F254" s="10">
        <v>3</v>
      </c>
      <c r="G254" t="s">
        <v>36</v>
      </c>
      <c r="H254" s="1" t="s">
        <v>10</v>
      </c>
      <c r="I254" s="1" t="s">
        <v>30</v>
      </c>
      <c r="J254" s="1">
        <v>30</v>
      </c>
    </row>
    <row r="255" spans="1:11">
      <c r="A255" t="s">
        <v>28</v>
      </c>
      <c r="B255">
        <v>2008</v>
      </c>
      <c r="C255" s="2">
        <v>39731</v>
      </c>
      <c r="D255" s="2" t="s">
        <v>6</v>
      </c>
      <c r="E255" t="s">
        <v>14</v>
      </c>
      <c r="F255" s="10">
        <v>3</v>
      </c>
      <c r="G255" t="s">
        <v>36</v>
      </c>
      <c r="H255" s="1" t="s">
        <v>10</v>
      </c>
      <c r="I255" s="1" t="s">
        <v>31</v>
      </c>
      <c r="J255" s="1">
        <v>20</v>
      </c>
    </row>
    <row r="256" spans="1:11">
      <c r="A256" t="s">
        <v>28</v>
      </c>
      <c r="B256">
        <v>2009</v>
      </c>
      <c r="C256" s="2">
        <v>40122</v>
      </c>
      <c r="D256" s="2" t="s">
        <v>6</v>
      </c>
      <c r="E256" t="s">
        <v>14</v>
      </c>
      <c r="F256" s="10">
        <v>1</v>
      </c>
      <c r="G256" t="s">
        <v>36</v>
      </c>
      <c r="H256" s="1" t="s">
        <v>2</v>
      </c>
      <c r="I256" s="1" t="s">
        <v>29</v>
      </c>
      <c r="J256" s="1">
        <v>28</v>
      </c>
    </row>
    <row r="257" spans="1:11">
      <c r="A257" t="s">
        <v>28</v>
      </c>
      <c r="B257">
        <v>2009</v>
      </c>
      <c r="C257" s="2">
        <v>40122</v>
      </c>
      <c r="D257" s="2" t="s">
        <v>6</v>
      </c>
      <c r="E257" t="s">
        <v>14</v>
      </c>
      <c r="F257" s="10">
        <v>1</v>
      </c>
      <c r="G257" t="s">
        <v>36</v>
      </c>
      <c r="H257" s="1" t="s">
        <v>2</v>
      </c>
      <c r="I257" s="1" t="s">
        <v>30</v>
      </c>
      <c r="J257" s="1">
        <v>37</v>
      </c>
    </row>
    <row r="258" spans="1:11">
      <c r="A258" t="s">
        <v>28</v>
      </c>
      <c r="B258">
        <v>2009</v>
      </c>
      <c r="C258" s="2">
        <v>40122</v>
      </c>
      <c r="D258" s="2" t="s">
        <v>6</v>
      </c>
      <c r="E258" t="s">
        <v>14</v>
      </c>
      <c r="F258" s="10">
        <v>1</v>
      </c>
      <c r="G258" t="s">
        <v>36</v>
      </c>
      <c r="H258" s="1" t="s">
        <v>2</v>
      </c>
      <c r="I258" s="1" t="s">
        <v>31</v>
      </c>
      <c r="J258" s="1">
        <v>35</v>
      </c>
    </row>
    <row r="259" spans="1:11">
      <c r="A259" t="s">
        <v>28</v>
      </c>
      <c r="B259">
        <v>2009</v>
      </c>
      <c r="C259" s="2">
        <v>40122</v>
      </c>
      <c r="D259" s="2" t="s">
        <v>6</v>
      </c>
      <c r="E259" t="s">
        <v>14</v>
      </c>
      <c r="F259" s="10">
        <v>3</v>
      </c>
      <c r="G259" t="s">
        <v>36</v>
      </c>
      <c r="H259" s="1" t="s">
        <v>10</v>
      </c>
      <c r="I259" s="1" t="s">
        <v>29</v>
      </c>
      <c r="J259" s="1">
        <v>12</v>
      </c>
    </row>
    <row r="260" spans="1:11">
      <c r="A260" t="s">
        <v>28</v>
      </c>
      <c r="B260">
        <v>2009</v>
      </c>
      <c r="C260" s="2">
        <v>40122</v>
      </c>
      <c r="D260" s="2" t="s">
        <v>6</v>
      </c>
      <c r="E260" t="s">
        <v>14</v>
      </c>
      <c r="F260" s="10">
        <v>3</v>
      </c>
      <c r="G260" t="s">
        <v>36</v>
      </c>
      <c r="H260" s="1" t="s">
        <v>10</v>
      </c>
      <c r="I260" s="1" t="s">
        <v>30</v>
      </c>
      <c r="J260" s="1">
        <v>26.5</v>
      </c>
    </row>
    <row r="261" spans="1:11">
      <c r="A261" t="s">
        <v>28</v>
      </c>
      <c r="B261">
        <v>2009</v>
      </c>
      <c r="C261" s="2">
        <v>40122</v>
      </c>
      <c r="D261" s="2" t="s">
        <v>6</v>
      </c>
      <c r="E261" t="s">
        <v>14</v>
      </c>
      <c r="F261" s="10">
        <v>3</v>
      </c>
      <c r="G261" t="s">
        <v>36</v>
      </c>
      <c r="H261" s="1" t="s">
        <v>10</v>
      </c>
      <c r="I261" s="1" t="s">
        <v>31</v>
      </c>
      <c r="J261" s="1">
        <v>19</v>
      </c>
    </row>
    <row r="262" spans="1:11">
      <c r="A262" t="s">
        <v>28</v>
      </c>
      <c r="B262">
        <v>2010</v>
      </c>
      <c r="C262" s="2">
        <v>40472</v>
      </c>
      <c r="D262" s="2" t="s">
        <v>6</v>
      </c>
      <c r="E262" t="s">
        <v>14</v>
      </c>
      <c r="F262" s="8">
        <v>0</v>
      </c>
      <c r="G262" t="s">
        <v>36</v>
      </c>
      <c r="H262" s="1" t="s">
        <v>7</v>
      </c>
      <c r="I262" s="1" t="s">
        <v>29</v>
      </c>
      <c r="J262" s="1">
        <v>7</v>
      </c>
      <c r="K262" s="6" t="s">
        <v>113</v>
      </c>
    </row>
    <row r="263" spans="1:11">
      <c r="A263" t="s">
        <v>28</v>
      </c>
      <c r="B263">
        <v>2010</v>
      </c>
      <c r="C263" s="2">
        <v>40472</v>
      </c>
      <c r="D263" s="2" t="s">
        <v>6</v>
      </c>
      <c r="E263" t="s">
        <v>14</v>
      </c>
      <c r="F263" s="8">
        <v>0</v>
      </c>
      <c r="G263" t="s">
        <v>34</v>
      </c>
      <c r="H263" s="1" t="s">
        <v>8</v>
      </c>
      <c r="I263" s="1" t="s">
        <v>29</v>
      </c>
      <c r="J263" s="1">
        <v>15</v>
      </c>
    </row>
    <row r="264" spans="1:11">
      <c r="A264" t="s">
        <v>28</v>
      </c>
      <c r="B264">
        <v>2010</v>
      </c>
      <c r="C264" s="2">
        <v>40472</v>
      </c>
      <c r="D264" s="2" t="s">
        <v>6</v>
      </c>
      <c r="E264" t="s">
        <v>14</v>
      </c>
      <c r="F264" s="8">
        <v>0</v>
      </c>
      <c r="G264" t="s">
        <v>34</v>
      </c>
      <c r="H264" s="1" t="s">
        <v>8</v>
      </c>
      <c r="I264" s="1" t="s">
        <v>30</v>
      </c>
      <c r="J264" s="1">
        <v>16</v>
      </c>
    </row>
    <row r="265" spans="1:11">
      <c r="A265" t="s">
        <v>28</v>
      </c>
      <c r="B265">
        <v>2010</v>
      </c>
      <c r="C265" s="2">
        <v>40472</v>
      </c>
      <c r="D265" s="2" t="s">
        <v>6</v>
      </c>
      <c r="E265" t="s">
        <v>14</v>
      </c>
      <c r="F265" s="8">
        <v>0</v>
      </c>
      <c r="G265" t="s">
        <v>34</v>
      </c>
      <c r="H265" s="1" t="s">
        <v>8</v>
      </c>
      <c r="I265" s="1" t="s">
        <v>31</v>
      </c>
      <c r="J265" s="1">
        <v>17</v>
      </c>
    </row>
    <row r="266" spans="1:11">
      <c r="A266" t="s">
        <v>28</v>
      </c>
      <c r="B266">
        <v>2010</v>
      </c>
      <c r="C266" s="2">
        <v>40472</v>
      </c>
      <c r="D266" s="2" t="s">
        <v>6</v>
      </c>
      <c r="E266" t="s">
        <v>14</v>
      </c>
      <c r="F266" s="8">
        <v>0</v>
      </c>
      <c r="G266" t="s">
        <v>37</v>
      </c>
      <c r="H266" s="1" t="s">
        <v>9</v>
      </c>
      <c r="I266" s="1" t="s">
        <v>29</v>
      </c>
      <c r="J266" s="1">
        <v>19</v>
      </c>
    </row>
    <row r="267" spans="1:11">
      <c r="A267" t="s">
        <v>28</v>
      </c>
      <c r="B267">
        <v>2010</v>
      </c>
      <c r="C267" s="2">
        <v>40472</v>
      </c>
      <c r="D267" s="2" t="s">
        <v>6</v>
      </c>
      <c r="E267" t="s">
        <v>14</v>
      </c>
      <c r="F267" s="8">
        <v>0</v>
      </c>
      <c r="G267" t="s">
        <v>37</v>
      </c>
      <c r="H267" s="1" t="s">
        <v>9</v>
      </c>
      <c r="I267" s="1" t="s">
        <v>30</v>
      </c>
      <c r="J267" s="1">
        <v>19</v>
      </c>
    </row>
    <row r="268" spans="1:11">
      <c r="A268" t="s">
        <v>28</v>
      </c>
      <c r="B268">
        <v>2010</v>
      </c>
      <c r="C268" s="2">
        <v>40472</v>
      </c>
      <c r="D268" s="2" t="s">
        <v>6</v>
      </c>
      <c r="E268" t="s">
        <v>14</v>
      </c>
      <c r="F268" s="8">
        <v>0</v>
      </c>
      <c r="G268" t="s">
        <v>37</v>
      </c>
      <c r="H268" s="1" t="s">
        <v>9</v>
      </c>
      <c r="I268" s="1" t="s">
        <v>31</v>
      </c>
      <c r="J268" s="1">
        <v>24</v>
      </c>
    </row>
    <row r="269" spans="1:11">
      <c r="A269" t="s">
        <v>28</v>
      </c>
      <c r="B269">
        <v>2010</v>
      </c>
      <c r="C269" s="2">
        <v>40472</v>
      </c>
      <c r="D269" s="2" t="s">
        <v>6</v>
      </c>
      <c r="E269" t="s">
        <v>14</v>
      </c>
      <c r="F269" s="8">
        <v>1</v>
      </c>
      <c r="G269" t="s">
        <v>36</v>
      </c>
      <c r="H269" s="1" t="s">
        <v>2</v>
      </c>
      <c r="I269" s="1" t="s">
        <v>29</v>
      </c>
      <c r="J269" s="1">
        <v>32</v>
      </c>
    </row>
    <row r="270" spans="1:11">
      <c r="A270" t="s">
        <v>28</v>
      </c>
      <c r="B270">
        <v>2010</v>
      </c>
      <c r="C270" s="2">
        <v>40472</v>
      </c>
      <c r="D270" s="2" t="s">
        <v>6</v>
      </c>
      <c r="E270" t="s">
        <v>14</v>
      </c>
      <c r="F270" s="8">
        <v>1</v>
      </c>
      <c r="G270" t="s">
        <v>36</v>
      </c>
      <c r="H270" s="1" t="s">
        <v>2</v>
      </c>
      <c r="I270" s="1" t="s">
        <v>30</v>
      </c>
      <c r="J270" s="1">
        <v>31</v>
      </c>
    </row>
    <row r="271" spans="1:11">
      <c r="A271" t="s">
        <v>28</v>
      </c>
      <c r="B271">
        <v>2010</v>
      </c>
      <c r="C271" s="2">
        <v>40472</v>
      </c>
      <c r="D271" s="2" t="s">
        <v>6</v>
      </c>
      <c r="E271" t="s">
        <v>14</v>
      </c>
      <c r="F271" s="8">
        <v>1</v>
      </c>
      <c r="G271" t="s">
        <v>36</v>
      </c>
      <c r="H271" s="1" t="s">
        <v>2</v>
      </c>
      <c r="I271" s="1" t="s">
        <v>31</v>
      </c>
      <c r="J271" s="1">
        <v>27</v>
      </c>
    </row>
    <row r="272" spans="1:11">
      <c r="A272" t="s">
        <v>28</v>
      </c>
      <c r="B272">
        <v>2010</v>
      </c>
      <c r="C272" s="2">
        <v>40472</v>
      </c>
      <c r="D272" s="2" t="s">
        <v>6</v>
      </c>
      <c r="E272" t="s">
        <v>14</v>
      </c>
      <c r="F272" s="8">
        <v>1</v>
      </c>
      <c r="G272" t="s">
        <v>34</v>
      </c>
      <c r="H272" s="1" t="s">
        <v>3</v>
      </c>
      <c r="I272" s="1" t="s">
        <v>29</v>
      </c>
      <c r="J272" s="1">
        <v>34</v>
      </c>
    </row>
    <row r="273" spans="1:11">
      <c r="A273" t="s">
        <v>28</v>
      </c>
      <c r="B273">
        <v>2010</v>
      </c>
      <c r="C273" s="2">
        <v>40472</v>
      </c>
      <c r="D273" s="2" t="s">
        <v>6</v>
      </c>
      <c r="E273" t="s">
        <v>14</v>
      </c>
      <c r="F273" s="8">
        <v>1</v>
      </c>
      <c r="G273" t="s">
        <v>34</v>
      </c>
      <c r="H273" s="1" t="s">
        <v>3</v>
      </c>
      <c r="I273" s="1" t="s">
        <v>30</v>
      </c>
      <c r="J273" s="1">
        <v>36</v>
      </c>
    </row>
    <row r="274" spans="1:11">
      <c r="A274" t="s">
        <v>28</v>
      </c>
      <c r="B274">
        <v>2010</v>
      </c>
      <c r="C274" s="2">
        <v>40472</v>
      </c>
      <c r="D274" s="2" t="s">
        <v>6</v>
      </c>
      <c r="E274" t="s">
        <v>14</v>
      </c>
      <c r="F274" s="8">
        <v>1</v>
      </c>
      <c r="G274" t="s">
        <v>34</v>
      </c>
      <c r="H274" s="1" t="s">
        <v>3</v>
      </c>
      <c r="I274" s="1" t="s">
        <v>31</v>
      </c>
      <c r="J274" s="1">
        <v>38</v>
      </c>
    </row>
    <row r="275" spans="1:11">
      <c r="A275" t="s">
        <v>28</v>
      </c>
      <c r="B275">
        <v>2010</v>
      </c>
      <c r="C275" s="2">
        <v>40472</v>
      </c>
      <c r="D275" s="2" t="s">
        <v>6</v>
      </c>
      <c r="E275" t="s">
        <v>14</v>
      </c>
      <c r="F275" s="8">
        <v>1</v>
      </c>
      <c r="G275" t="s">
        <v>37</v>
      </c>
      <c r="H275" s="1" t="s">
        <v>4</v>
      </c>
      <c r="I275" s="1" t="s">
        <v>29</v>
      </c>
      <c r="J275" s="1">
        <v>34</v>
      </c>
    </row>
    <row r="276" spans="1:11">
      <c r="A276" t="s">
        <v>28</v>
      </c>
      <c r="B276">
        <v>2010</v>
      </c>
      <c r="C276" s="2">
        <v>40472</v>
      </c>
      <c r="D276" s="2" t="s">
        <v>6</v>
      </c>
      <c r="E276" t="s">
        <v>14</v>
      </c>
      <c r="F276" s="8">
        <v>1</v>
      </c>
      <c r="G276" t="s">
        <v>37</v>
      </c>
      <c r="H276" s="1" t="s">
        <v>4</v>
      </c>
      <c r="I276" s="1" t="s">
        <v>30</v>
      </c>
      <c r="J276" s="1">
        <v>35</v>
      </c>
    </row>
    <row r="277" spans="1:11">
      <c r="A277" t="s">
        <v>28</v>
      </c>
      <c r="B277">
        <v>2010</v>
      </c>
      <c r="C277" s="2">
        <v>40472</v>
      </c>
      <c r="D277" s="2" t="s">
        <v>6</v>
      </c>
      <c r="E277" t="s">
        <v>14</v>
      </c>
      <c r="F277" s="8">
        <v>1</v>
      </c>
      <c r="G277" t="s">
        <v>37</v>
      </c>
      <c r="H277" s="1" t="s">
        <v>4</v>
      </c>
      <c r="I277" s="1" t="s">
        <v>31</v>
      </c>
      <c r="J277" s="1">
        <v>26</v>
      </c>
    </row>
    <row r="278" spans="1:11">
      <c r="A278" t="s">
        <v>28</v>
      </c>
      <c r="B278">
        <v>2010</v>
      </c>
      <c r="C278" s="2">
        <v>40472</v>
      </c>
      <c r="D278" s="2" t="s">
        <v>6</v>
      </c>
      <c r="E278" t="s">
        <v>14</v>
      </c>
      <c r="F278" s="8">
        <v>3</v>
      </c>
      <c r="G278" t="s">
        <v>36</v>
      </c>
      <c r="H278" s="1" t="s">
        <v>10</v>
      </c>
      <c r="I278" s="1" t="s">
        <v>29</v>
      </c>
      <c r="J278" s="1">
        <v>15</v>
      </c>
    </row>
    <row r="279" spans="1:11">
      <c r="A279" t="s">
        <v>28</v>
      </c>
      <c r="B279">
        <v>2010</v>
      </c>
      <c r="C279" s="2">
        <v>40472</v>
      </c>
      <c r="D279" s="2" t="s">
        <v>6</v>
      </c>
      <c r="E279" t="s">
        <v>14</v>
      </c>
      <c r="F279" s="8">
        <v>3</v>
      </c>
      <c r="G279" t="s">
        <v>36</v>
      </c>
      <c r="H279" s="1" t="s">
        <v>10</v>
      </c>
      <c r="I279" s="1" t="s">
        <v>30</v>
      </c>
      <c r="J279" s="1">
        <v>29</v>
      </c>
    </row>
    <row r="280" spans="1:11">
      <c r="A280" t="s">
        <v>28</v>
      </c>
      <c r="B280">
        <v>2010</v>
      </c>
      <c r="C280" s="2">
        <v>40472</v>
      </c>
      <c r="D280" s="2" t="s">
        <v>6</v>
      </c>
      <c r="E280" t="s">
        <v>14</v>
      </c>
      <c r="F280" s="8">
        <v>3</v>
      </c>
      <c r="G280" t="s">
        <v>36</v>
      </c>
      <c r="H280" s="1" t="s">
        <v>10</v>
      </c>
      <c r="I280" s="1" t="s">
        <v>31</v>
      </c>
      <c r="J280" s="1">
        <v>30</v>
      </c>
    </row>
    <row r="281" spans="1:11">
      <c r="A281" t="s">
        <v>28</v>
      </c>
      <c r="B281">
        <v>2010</v>
      </c>
      <c r="C281" s="2">
        <v>40472</v>
      </c>
      <c r="D281" s="2" t="s">
        <v>6</v>
      </c>
      <c r="E281" t="s">
        <v>14</v>
      </c>
      <c r="F281" s="8">
        <v>3</v>
      </c>
      <c r="G281" t="s">
        <v>34</v>
      </c>
      <c r="H281" s="1" t="s">
        <v>11</v>
      </c>
      <c r="I281" s="1" t="s">
        <v>29</v>
      </c>
      <c r="J281" s="1">
        <v>34</v>
      </c>
    </row>
    <row r="282" spans="1:11">
      <c r="A282" t="s">
        <v>28</v>
      </c>
      <c r="B282">
        <v>2010</v>
      </c>
      <c r="C282" s="2">
        <v>40472</v>
      </c>
      <c r="D282" s="2" t="s">
        <v>6</v>
      </c>
      <c r="E282" t="s">
        <v>14</v>
      </c>
      <c r="F282" s="8">
        <v>3</v>
      </c>
      <c r="G282" t="s">
        <v>34</v>
      </c>
      <c r="H282" s="1" t="s">
        <v>11</v>
      </c>
      <c r="I282" s="1" t="s">
        <v>30</v>
      </c>
      <c r="J282" s="1">
        <v>30</v>
      </c>
    </row>
    <row r="283" spans="1:11">
      <c r="A283" t="s">
        <v>28</v>
      </c>
      <c r="B283">
        <v>2010</v>
      </c>
      <c r="C283" s="2">
        <v>40472</v>
      </c>
      <c r="D283" s="2" t="s">
        <v>6</v>
      </c>
      <c r="E283" t="s">
        <v>14</v>
      </c>
      <c r="F283" s="8">
        <v>3</v>
      </c>
      <c r="G283" t="s">
        <v>34</v>
      </c>
      <c r="H283" s="1" t="s">
        <v>11</v>
      </c>
      <c r="I283" s="1" t="s">
        <v>31</v>
      </c>
      <c r="J283" s="1">
        <v>30</v>
      </c>
    </row>
    <row r="284" spans="1:11">
      <c r="A284" t="s">
        <v>28</v>
      </c>
      <c r="B284">
        <v>2010</v>
      </c>
      <c r="C284" s="2">
        <v>40472</v>
      </c>
      <c r="D284" s="2" t="s">
        <v>6</v>
      </c>
      <c r="E284" t="s">
        <v>14</v>
      </c>
      <c r="F284" s="8">
        <v>3</v>
      </c>
      <c r="G284" t="s">
        <v>37</v>
      </c>
      <c r="H284" s="1" t="s">
        <v>12</v>
      </c>
      <c r="I284" s="1" t="s">
        <v>30</v>
      </c>
      <c r="J284" s="1">
        <v>36</v>
      </c>
    </row>
    <row r="285" spans="1:11">
      <c r="A285" t="s">
        <v>28</v>
      </c>
      <c r="B285">
        <v>2010</v>
      </c>
      <c r="C285" s="2">
        <v>40472</v>
      </c>
      <c r="D285" s="2" t="s">
        <v>6</v>
      </c>
      <c r="E285" t="s">
        <v>14</v>
      </c>
      <c r="F285" s="8">
        <v>3</v>
      </c>
      <c r="G285" t="s">
        <v>37</v>
      </c>
      <c r="H285" s="1" t="s">
        <v>12</v>
      </c>
      <c r="I285" s="1" t="s">
        <v>31</v>
      </c>
      <c r="J285" s="1">
        <v>42</v>
      </c>
      <c r="K285" s="6" t="s">
        <v>114</v>
      </c>
    </row>
    <row r="286" spans="1:11">
      <c r="A286" t="s">
        <v>28</v>
      </c>
      <c r="B286">
        <v>2011</v>
      </c>
      <c r="C286" s="2">
        <v>40851</v>
      </c>
      <c r="D286" s="2" t="s">
        <v>6</v>
      </c>
      <c r="E286" t="s">
        <v>14</v>
      </c>
      <c r="F286" s="8">
        <v>0</v>
      </c>
      <c r="G286" t="s">
        <v>36</v>
      </c>
      <c r="H286" s="1" t="s">
        <v>7</v>
      </c>
      <c r="I286" s="1" t="s">
        <v>29</v>
      </c>
      <c r="J286" s="1">
        <v>4</v>
      </c>
    </row>
    <row r="287" spans="1:11">
      <c r="A287" t="s">
        <v>28</v>
      </c>
      <c r="B287">
        <v>2011</v>
      </c>
      <c r="C287" s="2">
        <v>40851</v>
      </c>
      <c r="D287" s="2" t="s">
        <v>6</v>
      </c>
      <c r="E287" t="s">
        <v>14</v>
      </c>
      <c r="F287" s="8">
        <v>0</v>
      </c>
      <c r="G287" t="s">
        <v>36</v>
      </c>
      <c r="H287" s="1" t="s">
        <v>7</v>
      </c>
      <c r="I287" s="1" t="s">
        <v>30</v>
      </c>
      <c r="J287" s="1">
        <v>10</v>
      </c>
    </row>
    <row r="288" spans="1:11">
      <c r="A288" t="s">
        <v>28</v>
      </c>
      <c r="B288">
        <v>2011</v>
      </c>
      <c r="C288" s="2">
        <v>40851</v>
      </c>
      <c r="D288" s="2" t="s">
        <v>6</v>
      </c>
      <c r="E288" t="s">
        <v>14</v>
      </c>
      <c r="F288" s="8">
        <v>0</v>
      </c>
      <c r="G288" t="s">
        <v>36</v>
      </c>
      <c r="H288" s="1" t="s">
        <v>7</v>
      </c>
      <c r="I288" s="1" t="s">
        <v>31</v>
      </c>
      <c r="J288" s="1">
        <v>30</v>
      </c>
    </row>
    <row r="289" spans="1:11">
      <c r="A289" t="s">
        <v>28</v>
      </c>
      <c r="B289">
        <v>2011</v>
      </c>
      <c r="C289" s="2">
        <v>40851</v>
      </c>
      <c r="D289" s="2" t="s">
        <v>6</v>
      </c>
      <c r="E289" t="s">
        <v>14</v>
      </c>
      <c r="F289" s="8">
        <v>0</v>
      </c>
      <c r="G289" t="s">
        <v>34</v>
      </c>
      <c r="H289" s="1" t="s">
        <v>8</v>
      </c>
      <c r="I289" s="1" t="s">
        <v>29</v>
      </c>
      <c r="J289" s="1">
        <v>10</v>
      </c>
    </row>
    <row r="290" spans="1:11">
      <c r="A290" t="s">
        <v>28</v>
      </c>
      <c r="B290">
        <v>2011</v>
      </c>
      <c r="C290" s="2">
        <v>40851</v>
      </c>
      <c r="D290" s="2" t="s">
        <v>6</v>
      </c>
      <c r="E290" t="s">
        <v>14</v>
      </c>
      <c r="F290" s="8">
        <v>0</v>
      </c>
      <c r="G290" t="s">
        <v>34</v>
      </c>
      <c r="H290" s="1" t="s">
        <v>8</v>
      </c>
      <c r="I290" s="1" t="s">
        <v>30</v>
      </c>
      <c r="J290" s="1">
        <v>22</v>
      </c>
    </row>
    <row r="291" spans="1:11">
      <c r="A291" t="s">
        <v>28</v>
      </c>
      <c r="B291">
        <v>2011</v>
      </c>
      <c r="C291" s="2">
        <v>40851</v>
      </c>
      <c r="D291" s="2" t="s">
        <v>6</v>
      </c>
      <c r="E291" t="s">
        <v>14</v>
      </c>
      <c r="F291" s="8">
        <v>0</v>
      </c>
      <c r="G291" t="s">
        <v>34</v>
      </c>
      <c r="H291" s="1" t="s">
        <v>8</v>
      </c>
      <c r="I291" s="1" t="s">
        <v>31</v>
      </c>
      <c r="J291" s="1">
        <v>20</v>
      </c>
    </row>
    <row r="292" spans="1:11">
      <c r="A292" t="s">
        <v>28</v>
      </c>
      <c r="B292">
        <v>2011</v>
      </c>
      <c r="C292" s="2">
        <v>40851</v>
      </c>
      <c r="D292" s="2" t="s">
        <v>6</v>
      </c>
      <c r="E292" t="s">
        <v>14</v>
      </c>
      <c r="F292" s="8">
        <v>0</v>
      </c>
      <c r="G292" t="s">
        <v>37</v>
      </c>
      <c r="H292" s="1" t="s">
        <v>9</v>
      </c>
      <c r="I292" s="1" t="s">
        <v>29</v>
      </c>
      <c r="J292" s="1">
        <v>12</v>
      </c>
    </row>
    <row r="293" spans="1:11">
      <c r="A293" t="s">
        <v>28</v>
      </c>
      <c r="B293">
        <v>2011</v>
      </c>
      <c r="C293" s="2">
        <v>40851</v>
      </c>
      <c r="D293" s="2" t="s">
        <v>6</v>
      </c>
      <c r="E293" t="s">
        <v>14</v>
      </c>
      <c r="F293" s="8">
        <v>0</v>
      </c>
      <c r="G293" t="s">
        <v>37</v>
      </c>
      <c r="H293" s="1" t="s">
        <v>9</v>
      </c>
      <c r="I293" s="1" t="s">
        <v>30</v>
      </c>
      <c r="J293" s="1">
        <v>23</v>
      </c>
    </row>
    <row r="294" spans="1:11">
      <c r="A294" t="s">
        <v>28</v>
      </c>
      <c r="B294">
        <v>2011</v>
      </c>
      <c r="C294" s="2">
        <v>40851</v>
      </c>
      <c r="D294" s="2" t="s">
        <v>6</v>
      </c>
      <c r="E294" t="s">
        <v>14</v>
      </c>
      <c r="F294" s="8">
        <v>0</v>
      </c>
      <c r="G294" t="s">
        <v>37</v>
      </c>
      <c r="H294" s="1" t="s">
        <v>9</v>
      </c>
      <c r="I294" s="1" t="s">
        <v>31</v>
      </c>
      <c r="J294" s="1">
        <v>25</v>
      </c>
    </row>
    <row r="295" spans="1:11">
      <c r="A295" t="s">
        <v>28</v>
      </c>
      <c r="B295">
        <v>2011</v>
      </c>
      <c r="C295" s="2">
        <v>40851</v>
      </c>
      <c r="D295" s="2" t="s">
        <v>6</v>
      </c>
      <c r="E295" t="s">
        <v>14</v>
      </c>
      <c r="F295" s="8">
        <v>1</v>
      </c>
      <c r="G295" t="s">
        <v>36</v>
      </c>
      <c r="H295" s="1" t="s">
        <v>2</v>
      </c>
      <c r="I295" s="1" t="s">
        <v>29</v>
      </c>
      <c r="J295" s="1">
        <v>38</v>
      </c>
    </row>
    <row r="296" spans="1:11">
      <c r="A296" t="s">
        <v>28</v>
      </c>
      <c r="B296">
        <v>2011</v>
      </c>
      <c r="C296" s="2">
        <v>40851</v>
      </c>
      <c r="D296" s="2" t="s">
        <v>6</v>
      </c>
      <c r="E296" t="s">
        <v>14</v>
      </c>
      <c r="F296" s="8">
        <v>1</v>
      </c>
      <c r="G296" t="s">
        <v>36</v>
      </c>
      <c r="H296" s="1" t="s">
        <v>2</v>
      </c>
      <c r="I296" s="1" t="s">
        <v>30</v>
      </c>
      <c r="J296" s="1">
        <v>34</v>
      </c>
    </row>
    <row r="297" spans="1:11">
      <c r="A297" t="s">
        <v>28</v>
      </c>
      <c r="B297">
        <v>2011</v>
      </c>
      <c r="C297" s="2">
        <v>40851</v>
      </c>
      <c r="D297" s="2" t="s">
        <v>6</v>
      </c>
      <c r="E297" t="s">
        <v>14</v>
      </c>
      <c r="F297" s="8">
        <v>1</v>
      </c>
      <c r="G297" t="s">
        <v>36</v>
      </c>
      <c r="H297" s="1" t="s">
        <v>2</v>
      </c>
      <c r="I297" s="1" t="s">
        <v>31</v>
      </c>
      <c r="J297" s="1">
        <v>23</v>
      </c>
    </row>
    <row r="298" spans="1:11">
      <c r="A298" t="s">
        <v>28</v>
      </c>
      <c r="B298">
        <v>2011</v>
      </c>
      <c r="C298" s="2">
        <v>40851</v>
      </c>
      <c r="D298" s="2" t="s">
        <v>6</v>
      </c>
      <c r="E298" t="s">
        <v>14</v>
      </c>
      <c r="F298" s="8">
        <v>1</v>
      </c>
      <c r="G298" t="s">
        <v>34</v>
      </c>
      <c r="H298" s="1" t="s">
        <v>3</v>
      </c>
      <c r="I298" s="1" t="s">
        <v>29</v>
      </c>
      <c r="J298" s="1">
        <v>31</v>
      </c>
    </row>
    <row r="299" spans="1:11">
      <c r="A299" t="s">
        <v>28</v>
      </c>
      <c r="B299">
        <v>2011</v>
      </c>
      <c r="C299" s="2">
        <v>40851</v>
      </c>
      <c r="D299" s="2" t="s">
        <v>6</v>
      </c>
      <c r="E299" t="s">
        <v>14</v>
      </c>
      <c r="F299" s="8">
        <v>1</v>
      </c>
      <c r="G299" t="s">
        <v>34</v>
      </c>
      <c r="H299" s="1" t="s">
        <v>3</v>
      </c>
      <c r="I299" s="1" t="s">
        <v>30</v>
      </c>
      <c r="J299" s="1">
        <v>40</v>
      </c>
    </row>
    <row r="300" spans="1:11">
      <c r="A300" t="s">
        <v>28</v>
      </c>
      <c r="B300">
        <v>2011</v>
      </c>
      <c r="C300" s="2">
        <v>40851</v>
      </c>
      <c r="D300" s="2" t="s">
        <v>6</v>
      </c>
      <c r="E300" t="s">
        <v>14</v>
      </c>
      <c r="F300" s="8">
        <v>1</v>
      </c>
      <c r="G300" t="s">
        <v>34</v>
      </c>
      <c r="H300" s="1" t="s">
        <v>3</v>
      </c>
      <c r="I300" s="1" t="s">
        <v>31</v>
      </c>
      <c r="J300" s="1">
        <v>40</v>
      </c>
    </row>
    <row r="301" spans="1:11">
      <c r="A301" t="s">
        <v>28</v>
      </c>
      <c r="B301">
        <v>2011</v>
      </c>
      <c r="C301" s="2">
        <v>40851</v>
      </c>
      <c r="D301" s="2" t="s">
        <v>6</v>
      </c>
      <c r="E301" t="s">
        <v>14</v>
      </c>
      <c r="F301" s="8">
        <v>1</v>
      </c>
      <c r="G301" t="s">
        <v>37</v>
      </c>
      <c r="H301" s="1" t="s">
        <v>4</v>
      </c>
      <c r="I301" s="1" t="s">
        <v>30</v>
      </c>
      <c r="J301" s="1">
        <v>35</v>
      </c>
      <c r="K301" s="6" t="s">
        <v>114</v>
      </c>
    </row>
    <row r="302" spans="1:11">
      <c r="A302" t="s">
        <v>28</v>
      </c>
      <c r="B302">
        <v>2011</v>
      </c>
      <c r="C302" s="2">
        <v>40851</v>
      </c>
      <c r="D302" s="2" t="s">
        <v>6</v>
      </c>
      <c r="E302" t="s">
        <v>14</v>
      </c>
      <c r="F302" s="8">
        <v>1</v>
      </c>
      <c r="G302" t="s">
        <v>37</v>
      </c>
      <c r="H302" s="1" t="s">
        <v>4</v>
      </c>
      <c r="I302" s="1" t="s">
        <v>31</v>
      </c>
      <c r="J302" s="1">
        <v>36</v>
      </c>
    </row>
    <row r="303" spans="1:11">
      <c r="A303" t="s">
        <v>28</v>
      </c>
      <c r="B303">
        <v>2011</v>
      </c>
      <c r="C303" s="2">
        <v>40851</v>
      </c>
      <c r="D303" s="2" t="s">
        <v>6</v>
      </c>
      <c r="E303" t="s">
        <v>14</v>
      </c>
      <c r="F303" s="8">
        <v>3</v>
      </c>
      <c r="G303" t="s">
        <v>36</v>
      </c>
      <c r="H303" s="1" t="s">
        <v>10</v>
      </c>
      <c r="I303" s="1" t="s">
        <v>29</v>
      </c>
      <c r="J303" s="1">
        <v>10</v>
      </c>
    </row>
    <row r="304" spans="1:11">
      <c r="A304" t="s">
        <v>28</v>
      </c>
      <c r="B304">
        <v>2011</v>
      </c>
      <c r="C304" s="2">
        <v>40851</v>
      </c>
      <c r="D304" s="2" t="s">
        <v>6</v>
      </c>
      <c r="E304" t="s">
        <v>14</v>
      </c>
      <c r="F304" s="8">
        <v>3</v>
      </c>
      <c r="G304" t="s">
        <v>36</v>
      </c>
      <c r="H304" s="1" t="s">
        <v>10</v>
      </c>
      <c r="I304" s="1" t="s">
        <v>30</v>
      </c>
      <c r="J304" s="1">
        <v>32</v>
      </c>
    </row>
    <row r="305" spans="1:10">
      <c r="A305" t="s">
        <v>28</v>
      </c>
      <c r="B305">
        <v>2011</v>
      </c>
      <c r="C305" s="2">
        <v>40851</v>
      </c>
      <c r="D305" s="2" t="s">
        <v>6</v>
      </c>
      <c r="E305" t="s">
        <v>14</v>
      </c>
      <c r="F305" s="8">
        <v>3</v>
      </c>
      <c r="G305" t="s">
        <v>36</v>
      </c>
      <c r="H305" s="1" t="s">
        <v>10</v>
      </c>
      <c r="I305" s="1" t="s">
        <v>31</v>
      </c>
      <c r="J305" s="1">
        <v>20</v>
      </c>
    </row>
    <row r="306" spans="1:10">
      <c r="A306" t="s">
        <v>28</v>
      </c>
      <c r="B306">
        <v>2011</v>
      </c>
      <c r="C306" s="2">
        <v>40851</v>
      </c>
      <c r="D306" s="2" t="s">
        <v>6</v>
      </c>
      <c r="E306" t="s">
        <v>14</v>
      </c>
      <c r="F306" s="8">
        <v>3</v>
      </c>
      <c r="G306" t="s">
        <v>34</v>
      </c>
      <c r="H306" s="1" t="s">
        <v>11</v>
      </c>
      <c r="I306" s="1" t="s">
        <v>29</v>
      </c>
      <c r="J306" s="1">
        <v>25</v>
      </c>
    </row>
    <row r="307" spans="1:10">
      <c r="A307" t="s">
        <v>28</v>
      </c>
      <c r="B307">
        <v>2011</v>
      </c>
      <c r="C307" s="2">
        <v>40851</v>
      </c>
      <c r="D307" s="2" t="s">
        <v>6</v>
      </c>
      <c r="E307" t="s">
        <v>14</v>
      </c>
      <c r="F307" s="8">
        <v>3</v>
      </c>
      <c r="G307" t="s">
        <v>34</v>
      </c>
      <c r="H307" s="1" t="s">
        <v>11</v>
      </c>
      <c r="I307" s="1" t="s">
        <v>30</v>
      </c>
      <c r="J307" s="1">
        <v>24</v>
      </c>
    </row>
    <row r="308" spans="1:10">
      <c r="A308" t="s">
        <v>28</v>
      </c>
      <c r="B308">
        <v>2011</v>
      </c>
      <c r="C308" s="2">
        <v>40851</v>
      </c>
      <c r="D308" s="2" t="s">
        <v>6</v>
      </c>
      <c r="E308" t="s">
        <v>14</v>
      </c>
      <c r="F308" s="8">
        <v>3</v>
      </c>
      <c r="G308" t="s">
        <v>34</v>
      </c>
      <c r="H308" s="1" t="s">
        <v>11</v>
      </c>
      <c r="I308" s="1" t="s">
        <v>31</v>
      </c>
      <c r="J308" s="1">
        <v>35</v>
      </c>
    </row>
    <row r="309" spans="1:10">
      <c r="A309" t="s">
        <v>28</v>
      </c>
      <c r="B309">
        <v>2011</v>
      </c>
      <c r="C309" s="2">
        <v>40851</v>
      </c>
      <c r="D309" s="2" t="s">
        <v>6</v>
      </c>
      <c r="E309" t="s">
        <v>14</v>
      </c>
      <c r="F309" s="8">
        <v>3</v>
      </c>
      <c r="G309" t="s">
        <v>37</v>
      </c>
      <c r="H309" s="1" t="s">
        <v>12</v>
      </c>
      <c r="I309" s="1" t="s">
        <v>29</v>
      </c>
      <c r="J309" s="1">
        <v>35</v>
      </c>
    </row>
    <row r="310" spans="1:10">
      <c r="A310" t="s">
        <v>28</v>
      </c>
      <c r="B310">
        <v>2011</v>
      </c>
      <c r="C310" s="2">
        <v>40851</v>
      </c>
      <c r="D310" s="2" t="s">
        <v>6</v>
      </c>
      <c r="E310" t="s">
        <v>14</v>
      </c>
      <c r="F310" s="8">
        <v>3</v>
      </c>
      <c r="G310" t="s">
        <v>37</v>
      </c>
      <c r="H310" s="1" t="s">
        <v>12</v>
      </c>
      <c r="I310" s="1" t="s">
        <v>30</v>
      </c>
      <c r="J310" s="1">
        <v>43</v>
      </c>
    </row>
    <row r="311" spans="1:10">
      <c r="A311" t="s">
        <v>28</v>
      </c>
      <c r="B311">
        <v>2011</v>
      </c>
      <c r="C311" s="2">
        <v>40851</v>
      </c>
      <c r="D311" s="2" t="s">
        <v>6</v>
      </c>
      <c r="E311" t="s">
        <v>14</v>
      </c>
      <c r="F311" s="8">
        <v>3</v>
      </c>
      <c r="G311" t="s">
        <v>37</v>
      </c>
      <c r="H311" s="1" t="s">
        <v>12</v>
      </c>
      <c r="I311" s="1" t="s">
        <v>31</v>
      </c>
      <c r="J311" s="1">
        <v>40</v>
      </c>
    </row>
    <row r="312" spans="1:10">
      <c r="A312" t="s">
        <v>28</v>
      </c>
      <c r="B312">
        <v>2012</v>
      </c>
      <c r="C312" s="2">
        <v>41222</v>
      </c>
      <c r="D312" s="2" t="s">
        <v>6</v>
      </c>
      <c r="E312" t="s">
        <v>14</v>
      </c>
      <c r="F312" s="8">
        <v>0</v>
      </c>
      <c r="G312" t="s">
        <v>36</v>
      </c>
      <c r="H312" s="1" t="s">
        <v>7</v>
      </c>
      <c r="I312" s="1" t="s">
        <v>29</v>
      </c>
      <c r="J312" s="1">
        <v>5</v>
      </c>
    </row>
    <row r="313" spans="1:10">
      <c r="A313" t="s">
        <v>28</v>
      </c>
      <c r="B313">
        <v>2012</v>
      </c>
      <c r="C313" s="2">
        <v>41222</v>
      </c>
      <c r="D313" s="2" t="s">
        <v>6</v>
      </c>
      <c r="E313" t="s">
        <v>14</v>
      </c>
      <c r="F313" s="8">
        <v>0</v>
      </c>
      <c r="G313" t="s">
        <v>36</v>
      </c>
      <c r="H313" s="1" t="s">
        <v>7</v>
      </c>
      <c r="I313" s="1" t="s">
        <v>30</v>
      </c>
      <c r="J313" s="1">
        <v>8</v>
      </c>
    </row>
    <row r="314" spans="1:10">
      <c r="A314" t="s">
        <v>28</v>
      </c>
      <c r="B314">
        <v>2012</v>
      </c>
      <c r="C314" s="2">
        <v>41222</v>
      </c>
      <c r="D314" s="2" t="s">
        <v>6</v>
      </c>
      <c r="E314" t="s">
        <v>14</v>
      </c>
      <c r="F314" s="8">
        <v>0</v>
      </c>
      <c r="G314" t="s">
        <v>36</v>
      </c>
      <c r="H314" s="1" t="s">
        <v>7</v>
      </c>
      <c r="I314" s="1" t="s">
        <v>31</v>
      </c>
      <c r="J314" s="1">
        <v>14</v>
      </c>
    </row>
    <row r="315" spans="1:10">
      <c r="A315" t="s">
        <v>28</v>
      </c>
      <c r="B315">
        <v>2012</v>
      </c>
      <c r="C315" s="2">
        <v>41222</v>
      </c>
      <c r="D315" s="2" t="s">
        <v>6</v>
      </c>
      <c r="E315" t="s">
        <v>14</v>
      </c>
      <c r="F315" s="8">
        <v>0</v>
      </c>
      <c r="G315" t="s">
        <v>34</v>
      </c>
      <c r="H315" s="1" t="s">
        <v>8</v>
      </c>
      <c r="I315" s="1" t="s">
        <v>29</v>
      </c>
      <c r="J315" s="1">
        <v>6</v>
      </c>
    </row>
    <row r="316" spans="1:10">
      <c r="A316" t="s">
        <v>28</v>
      </c>
      <c r="B316">
        <v>2012</v>
      </c>
      <c r="C316" s="2">
        <v>41222</v>
      </c>
      <c r="D316" s="2" t="s">
        <v>6</v>
      </c>
      <c r="E316" t="s">
        <v>14</v>
      </c>
      <c r="F316" s="8">
        <v>0</v>
      </c>
      <c r="G316" t="s">
        <v>34</v>
      </c>
      <c r="H316" s="1" t="s">
        <v>8</v>
      </c>
      <c r="I316" s="1" t="s">
        <v>30</v>
      </c>
      <c r="J316" s="1">
        <v>17</v>
      </c>
    </row>
    <row r="317" spans="1:10">
      <c r="A317" t="s">
        <v>28</v>
      </c>
      <c r="B317">
        <v>2012</v>
      </c>
      <c r="C317" s="2">
        <v>41222</v>
      </c>
      <c r="D317" s="2" t="s">
        <v>6</v>
      </c>
      <c r="E317" t="s">
        <v>14</v>
      </c>
      <c r="F317" s="8">
        <v>0</v>
      </c>
      <c r="G317" t="s">
        <v>34</v>
      </c>
      <c r="H317" s="1" t="s">
        <v>8</v>
      </c>
      <c r="I317" s="1" t="s">
        <v>31</v>
      </c>
      <c r="J317" s="1">
        <v>23</v>
      </c>
    </row>
    <row r="318" spans="1:10">
      <c r="A318" t="s">
        <v>28</v>
      </c>
      <c r="B318">
        <v>2012</v>
      </c>
      <c r="C318" s="2">
        <v>41222</v>
      </c>
      <c r="D318" s="2" t="s">
        <v>6</v>
      </c>
      <c r="E318" t="s">
        <v>14</v>
      </c>
      <c r="F318" s="8">
        <v>0</v>
      </c>
      <c r="G318" t="s">
        <v>37</v>
      </c>
      <c r="H318" s="1" t="s">
        <v>9</v>
      </c>
      <c r="I318" s="1" t="s">
        <v>29</v>
      </c>
      <c r="J318" s="1">
        <v>14</v>
      </c>
    </row>
    <row r="319" spans="1:10">
      <c r="A319" t="s">
        <v>28</v>
      </c>
      <c r="B319">
        <v>2012</v>
      </c>
      <c r="C319" s="2">
        <v>41222</v>
      </c>
      <c r="D319" s="2" t="s">
        <v>6</v>
      </c>
      <c r="E319" t="s">
        <v>14</v>
      </c>
      <c r="F319" s="8">
        <v>0</v>
      </c>
      <c r="G319" t="s">
        <v>37</v>
      </c>
      <c r="H319" s="1" t="s">
        <v>9</v>
      </c>
      <c r="I319" s="1" t="s">
        <v>30</v>
      </c>
      <c r="J319" s="1">
        <v>21</v>
      </c>
    </row>
    <row r="320" spans="1:10">
      <c r="A320" t="s">
        <v>28</v>
      </c>
      <c r="B320">
        <v>2012</v>
      </c>
      <c r="C320" s="2">
        <v>41222</v>
      </c>
      <c r="D320" s="2" t="s">
        <v>6</v>
      </c>
      <c r="E320" t="s">
        <v>14</v>
      </c>
      <c r="F320" s="8">
        <v>0</v>
      </c>
      <c r="G320" t="s">
        <v>37</v>
      </c>
      <c r="H320" s="1" t="s">
        <v>9</v>
      </c>
      <c r="I320" s="1" t="s">
        <v>31</v>
      </c>
      <c r="J320" s="1">
        <v>23</v>
      </c>
    </row>
    <row r="321" spans="1:10">
      <c r="A321" t="s">
        <v>28</v>
      </c>
      <c r="B321">
        <v>2012</v>
      </c>
      <c r="C321" s="2">
        <v>41222</v>
      </c>
      <c r="D321" s="2" t="s">
        <v>6</v>
      </c>
      <c r="E321" t="s">
        <v>14</v>
      </c>
      <c r="F321" s="8">
        <v>1</v>
      </c>
      <c r="G321" t="s">
        <v>36</v>
      </c>
      <c r="H321" s="1" t="s">
        <v>2</v>
      </c>
      <c r="I321" s="1" t="s">
        <v>29</v>
      </c>
      <c r="J321" s="1">
        <v>35</v>
      </c>
    </row>
    <row r="322" spans="1:10">
      <c r="A322" t="s">
        <v>28</v>
      </c>
      <c r="B322">
        <v>2012</v>
      </c>
      <c r="C322" s="2">
        <v>41222</v>
      </c>
      <c r="D322" s="2" t="s">
        <v>6</v>
      </c>
      <c r="E322" t="s">
        <v>14</v>
      </c>
      <c r="F322" s="8">
        <v>1</v>
      </c>
      <c r="G322" t="s">
        <v>36</v>
      </c>
      <c r="H322" s="1" t="s">
        <v>2</v>
      </c>
      <c r="I322" s="1" t="s">
        <v>30</v>
      </c>
      <c r="J322" s="1">
        <v>34</v>
      </c>
    </row>
    <row r="323" spans="1:10">
      <c r="A323" t="s">
        <v>28</v>
      </c>
      <c r="B323">
        <v>2012</v>
      </c>
      <c r="C323" s="2">
        <v>41222</v>
      </c>
      <c r="D323" s="2" t="s">
        <v>6</v>
      </c>
      <c r="E323" t="s">
        <v>14</v>
      </c>
      <c r="F323" s="8">
        <v>1</v>
      </c>
      <c r="G323" t="s">
        <v>36</v>
      </c>
      <c r="H323" s="1" t="s">
        <v>2</v>
      </c>
      <c r="I323" s="1" t="s">
        <v>31</v>
      </c>
      <c r="J323" s="1">
        <v>31</v>
      </c>
    </row>
    <row r="324" spans="1:10">
      <c r="A324" t="s">
        <v>28</v>
      </c>
      <c r="B324">
        <v>2012</v>
      </c>
      <c r="C324" s="2">
        <v>41222</v>
      </c>
      <c r="D324" s="2" t="s">
        <v>6</v>
      </c>
      <c r="E324" t="s">
        <v>14</v>
      </c>
      <c r="F324" s="8">
        <v>1</v>
      </c>
      <c r="G324" t="s">
        <v>34</v>
      </c>
      <c r="H324" s="1" t="s">
        <v>3</v>
      </c>
      <c r="I324" s="1" t="s">
        <v>29</v>
      </c>
      <c r="J324" s="1">
        <v>31</v>
      </c>
    </row>
    <row r="325" spans="1:10">
      <c r="A325" t="s">
        <v>28</v>
      </c>
      <c r="B325">
        <v>2012</v>
      </c>
      <c r="C325" s="2">
        <v>41222</v>
      </c>
      <c r="D325" s="2" t="s">
        <v>6</v>
      </c>
      <c r="E325" t="s">
        <v>14</v>
      </c>
      <c r="F325" s="8">
        <v>1</v>
      </c>
      <c r="G325" t="s">
        <v>34</v>
      </c>
      <c r="H325" s="1" t="s">
        <v>3</v>
      </c>
      <c r="I325" s="1" t="s">
        <v>30</v>
      </c>
      <c r="J325" s="1">
        <v>36</v>
      </c>
    </row>
    <row r="326" spans="1:10">
      <c r="A326" t="s">
        <v>28</v>
      </c>
      <c r="B326">
        <v>2012</v>
      </c>
      <c r="C326" s="2">
        <v>41222</v>
      </c>
      <c r="D326" s="2" t="s">
        <v>6</v>
      </c>
      <c r="E326" t="s">
        <v>14</v>
      </c>
      <c r="F326" s="8">
        <v>1</v>
      </c>
      <c r="G326" t="s">
        <v>34</v>
      </c>
      <c r="H326" s="1" t="s">
        <v>3</v>
      </c>
      <c r="I326" s="1" t="s">
        <v>31</v>
      </c>
      <c r="J326" s="1">
        <v>37</v>
      </c>
    </row>
    <row r="327" spans="1:10">
      <c r="A327" t="s">
        <v>28</v>
      </c>
      <c r="B327">
        <v>2012</v>
      </c>
      <c r="C327" s="2">
        <v>41222</v>
      </c>
      <c r="D327" s="2" t="s">
        <v>6</v>
      </c>
      <c r="E327" t="s">
        <v>14</v>
      </c>
      <c r="F327" s="8">
        <v>1</v>
      </c>
      <c r="G327" t="s">
        <v>37</v>
      </c>
      <c r="H327" s="1" t="s">
        <v>4</v>
      </c>
      <c r="I327" s="1" t="s">
        <v>29</v>
      </c>
      <c r="J327" s="1">
        <v>31</v>
      </c>
    </row>
    <row r="328" spans="1:10">
      <c r="A328" t="s">
        <v>28</v>
      </c>
      <c r="B328">
        <v>2012</v>
      </c>
      <c r="C328" s="2">
        <v>41222</v>
      </c>
      <c r="D328" s="2" t="s">
        <v>6</v>
      </c>
      <c r="E328" t="s">
        <v>14</v>
      </c>
      <c r="F328" s="8">
        <v>1</v>
      </c>
      <c r="G328" t="s">
        <v>37</v>
      </c>
      <c r="H328" s="1" t="s">
        <v>4</v>
      </c>
      <c r="I328" s="1" t="s">
        <v>30</v>
      </c>
      <c r="J328" s="1">
        <v>37</v>
      </c>
    </row>
    <row r="329" spans="1:10">
      <c r="A329" t="s">
        <v>28</v>
      </c>
      <c r="B329">
        <v>2012</v>
      </c>
      <c r="C329" s="2">
        <v>41222</v>
      </c>
      <c r="D329" s="2" t="s">
        <v>6</v>
      </c>
      <c r="E329" t="s">
        <v>14</v>
      </c>
      <c r="F329" s="8">
        <v>1</v>
      </c>
      <c r="G329" t="s">
        <v>37</v>
      </c>
      <c r="H329" s="1" t="s">
        <v>4</v>
      </c>
      <c r="I329" s="1" t="s">
        <v>31</v>
      </c>
      <c r="J329" s="1">
        <v>32</v>
      </c>
    </row>
    <row r="330" spans="1:10">
      <c r="A330" t="s">
        <v>28</v>
      </c>
      <c r="B330">
        <v>2012</v>
      </c>
      <c r="C330" s="2">
        <v>41222</v>
      </c>
      <c r="D330" s="2" t="s">
        <v>6</v>
      </c>
      <c r="E330" t="s">
        <v>14</v>
      </c>
      <c r="F330" s="8">
        <v>3</v>
      </c>
      <c r="G330" t="s">
        <v>36</v>
      </c>
      <c r="H330" s="1" t="s">
        <v>10</v>
      </c>
      <c r="I330" s="1" t="s">
        <v>29</v>
      </c>
      <c r="J330" s="1">
        <v>18</v>
      </c>
    </row>
    <row r="331" spans="1:10">
      <c r="A331" t="s">
        <v>28</v>
      </c>
      <c r="B331">
        <v>2012</v>
      </c>
      <c r="C331" s="2">
        <v>41222</v>
      </c>
      <c r="D331" s="2" t="s">
        <v>6</v>
      </c>
      <c r="E331" t="s">
        <v>14</v>
      </c>
      <c r="F331" s="8">
        <v>3</v>
      </c>
      <c r="G331" t="s">
        <v>36</v>
      </c>
      <c r="H331" s="1" t="s">
        <v>10</v>
      </c>
      <c r="I331" s="1" t="s">
        <v>30</v>
      </c>
      <c r="J331" s="1">
        <v>27</v>
      </c>
    </row>
    <row r="332" spans="1:10">
      <c r="A332" t="s">
        <v>28</v>
      </c>
      <c r="B332">
        <v>2012</v>
      </c>
      <c r="C332" s="2">
        <v>41222</v>
      </c>
      <c r="D332" s="2" t="s">
        <v>6</v>
      </c>
      <c r="E332" t="s">
        <v>14</v>
      </c>
      <c r="F332" s="8">
        <v>3</v>
      </c>
      <c r="G332" t="s">
        <v>36</v>
      </c>
      <c r="H332" s="1" t="s">
        <v>10</v>
      </c>
      <c r="I332" s="1" t="s">
        <v>31</v>
      </c>
      <c r="J332" s="1">
        <v>25</v>
      </c>
    </row>
    <row r="333" spans="1:10">
      <c r="A333" t="s">
        <v>28</v>
      </c>
      <c r="B333">
        <v>2012</v>
      </c>
      <c r="C333" s="2">
        <v>41222</v>
      </c>
      <c r="D333" s="2" t="s">
        <v>6</v>
      </c>
      <c r="E333" t="s">
        <v>14</v>
      </c>
      <c r="F333" s="8">
        <v>3</v>
      </c>
      <c r="G333" t="s">
        <v>34</v>
      </c>
      <c r="H333" s="1" t="s">
        <v>11</v>
      </c>
      <c r="I333" s="1" t="s">
        <v>29</v>
      </c>
      <c r="J333" s="1">
        <v>30</v>
      </c>
    </row>
    <row r="334" spans="1:10">
      <c r="A334" t="s">
        <v>28</v>
      </c>
      <c r="B334">
        <v>2012</v>
      </c>
      <c r="C334" s="2">
        <v>41222</v>
      </c>
      <c r="D334" s="2" t="s">
        <v>6</v>
      </c>
      <c r="E334" t="s">
        <v>14</v>
      </c>
      <c r="F334" s="8">
        <v>3</v>
      </c>
      <c r="G334" t="s">
        <v>34</v>
      </c>
      <c r="H334" s="1" t="s">
        <v>11</v>
      </c>
      <c r="I334" s="1" t="s">
        <v>30</v>
      </c>
      <c r="J334" s="1">
        <v>31</v>
      </c>
    </row>
    <row r="335" spans="1:10">
      <c r="A335" t="s">
        <v>28</v>
      </c>
      <c r="B335">
        <v>2012</v>
      </c>
      <c r="C335" s="2">
        <v>41222</v>
      </c>
      <c r="D335" s="2" t="s">
        <v>6</v>
      </c>
      <c r="E335" t="s">
        <v>14</v>
      </c>
      <c r="F335" s="8">
        <v>3</v>
      </c>
      <c r="G335" t="s">
        <v>34</v>
      </c>
      <c r="H335" s="1" t="s">
        <v>11</v>
      </c>
      <c r="I335" s="1" t="s">
        <v>31</v>
      </c>
      <c r="J335" s="1">
        <v>32</v>
      </c>
    </row>
    <row r="336" spans="1:10">
      <c r="A336" t="s">
        <v>28</v>
      </c>
      <c r="B336">
        <v>2012</v>
      </c>
      <c r="C336" s="2">
        <v>41222</v>
      </c>
      <c r="D336" s="2" t="s">
        <v>6</v>
      </c>
      <c r="E336" t="s">
        <v>14</v>
      </c>
      <c r="F336" s="8">
        <v>3</v>
      </c>
      <c r="G336" t="s">
        <v>37</v>
      </c>
      <c r="H336" s="1" t="s">
        <v>12</v>
      </c>
      <c r="I336" s="1" t="s">
        <v>29</v>
      </c>
      <c r="J336" s="1">
        <v>31</v>
      </c>
    </row>
    <row r="337" spans="1:11">
      <c r="A337" t="s">
        <v>28</v>
      </c>
      <c r="B337">
        <v>2012</v>
      </c>
      <c r="C337" s="2">
        <v>41222</v>
      </c>
      <c r="D337" s="2" t="s">
        <v>6</v>
      </c>
      <c r="E337" t="s">
        <v>14</v>
      </c>
      <c r="F337" s="8">
        <v>3</v>
      </c>
      <c r="G337" t="s">
        <v>37</v>
      </c>
      <c r="H337" s="1" t="s">
        <v>12</v>
      </c>
      <c r="I337" s="1" t="s">
        <v>30</v>
      </c>
      <c r="J337" s="1">
        <v>37</v>
      </c>
    </row>
    <row r="338" spans="1:11">
      <c r="A338" t="s">
        <v>28</v>
      </c>
      <c r="B338">
        <v>2012</v>
      </c>
      <c r="C338" s="2">
        <v>41222</v>
      </c>
      <c r="D338" s="2" t="s">
        <v>6</v>
      </c>
      <c r="E338" t="s">
        <v>14</v>
      </c>
      <c r="F338" s="8">
        <v>3</v>
      </c>
      <c r="G338" t="s">
        <v>37</v>
      </c>
      <c r="H338" s="1" t="s">
        <v>12</v>
      </c>
      <c r="I338" s="1" t="s">
        <v>31</v>
      </c>
      <c r="J338" s="1">
        <v>34</v>
      </c>
    </row>
    <row r="339" spans="1:11">
      <c r="A339" t="s">
        <v>28</v>
      </c>
      <c r="B339">
        <v>2013</v>
      </c>
      <c r="C339" s="2">
        <v>41562</v>
      </c>
      <c r="D339" s="2" t="s">
        <v>6</v>
      </c>
      <c r="E339" t="s">
        <v>14</v>
      </c>
      <c r="F339" s="8">
        <v>0</v>
      </c>
      <c r="G339" t="s">
        <v>36</v>
      </c>
      <c r="H339" s="1" t="s">
        <v>7</v>
      </c>
      <c r="I339" s="1" t="s">
        <v>29</v>
      </c>
      <c r="J339" s="1">
        <v>1</v>
      </c>
    </row>
    <row r="340" spans="1:11">
      <c r="A340" t="s">
        <v>28</v>
      </c>
      <c r="B340">
        <v>2013</v>
      </c>
      <c r="C340" s="2">
        <v>41562</v>
      </c>
      <c r="D340" s="2" t="s">
        <v>6</v>
      </c>
      <c r="E340" t="s">
        <v>14</v>
      </c>
      <c r="F340" s="8">
        <v>0</v>
      </c>
      <c r="G340" t="s">
        <v>36</v>
      </c>
      <c r="H340" s="1" t="s">
        <v>7</v>
      </c>
      <c r="I340" s="1" t="s">
        <v>30</v>
      </c>
      <c r="J340" s="1">
        <v>10</v>
      </c>
    </row>
    <row r="341" spans="1:11">
      <c r="A341" t="s">
        <v>28</v>
      </c>
      <c r="B341">
        <v>2013</v>
      </c>
      <c r="C341" s="2">
        <v>41562</v>
      </c>
      <c r="D341" s="2" t="s">
        <v>6</v>
      </c>
      <c r="E341" t="s">
        <v>14</v>
      </c>
      <c r="F341" s="8">
        <v>0</v>
      </c>
      <c r="G341" t="s">
        <v>36</v>
      </c>
      <c r="H341" s="1" t="s">
        <v>7</v>
      </c>
      <c r="I341" s="1" t="s">
        <v>31</v>
      </c>
      <c r="J341" s="1">
        <v>20</v>
      </c>
    </row>
    <row r="342" spans="1:11">
      <c r="A342" t="s">
        <v>28</v>
      </c>
      <c r="B342">
        <v>2013</v>
      </c>
      <c r="C342" s="2">
        <v>41562</v>
      </c>
      <c r="D342" s="2" t="s">
        <v>6</v>
      </c>
      <c r="E342" t="s">
        <v>14</v>
      </c>
      <c r="F342" s="8">
        <v>0</v>
      </c>
      <c r="G342" t="s">
        <v>34</v>
      </c>
      <c r="H342" s="1" t="s">
        <v>8</v>
      </c>
      <c r="I342" s="1" t="s">
        <v>29</v>
      </c>
      <c r="J342" s="1">
        <v>10</v>
      </c>
    </row>
    <row r="343" spans="1:11">
      <c r="A343" t="s">
        <v>28</v>
      </c>
      <c r="B343">
        <v>2013</v>
      </c>
      <c r="C343" s="2">
        <v>41562</v>
      </c>
      <c r="D343" s="2" t="s">
        <v>6</v>
      </c>
      <c r="E343" t="s">
        <v>14</v>
      </c>
      <c r="F343" s="8">
        <v>0</v>
      </c>
      <c r="G343" t="s">
        <v>34</v>
      </c>
      <c r="H343" s="1" t="s">
        <v>8</v>
      </c>
      <c r="I343" s="1" t="s">
        <v>30</v>
      </c>
      <c r="J343" s="1">
        <v>10</v>
      </c>
    </row>
    <row r="344" spans="1:11">
      <c r="A344" t="s">
        <v>28</v>
      </c>
      <c r="B344">
        <v>2013</v>
      </c>
      <c r="C344" s="2">
        <v>41562</v>
      </c>
      <c r="D344" s="2" t="s">
        <v>6</v>
      </c>
      <c r="E344" t="s">
        <v>14</v>
      </c>
      <c r="F344" s="8">
        <v>0</v>
      </c>
      <c r="G344" t="s">
        <v>34</v>
      </c>
      <c r="H344" s="1" t="s">
        <v>8</v>
      </c>
      <c r="I344" s="1" t="s">
        <v>31</v>
      </c>
      <c r="J344" s="1">
        <v>20</v>
      </c>
    </row>
    <row r="345" spans="1:11">
      <c r="A345" t="s">
        <v>28</v>
      </c>
      <c r="B345">
        <v>2013</v>
      </c>
      <c r="C345" s="2">
        <v>41562</v>
      </c>
      <c r="D345" s="2" t="s">
        <v>6</v>
      </c>
      <c r="E345" t="s">
        <v>14</v>
      </c>
      <c r="F345" s="8">
        <v>0</v>
      </c>
      <c r="G345" t="s">
        <v>37</v>
      </c>
      <c r="H345" s="1" t="s">
        <v>9</v>
      </c>
      <c r="I345" s="1" t="s">
        <v>30</v>
      </c>
      <c r="J345" s="1">
        <v>20</v>
      </c>
      <c r="K345" s="6" t="s">
        <v>120</v>
      </c>
    </row>
    <row r="346" spans="1:11" ht="13.5" customHeight="1">
      <c r="A346" t="s">
        <v>28</v>
      </c>
      <c r="B346">
        <v>2013</v>
      </c>
      <c r="C346" s="2">
        <v>41562</v>
      </c>
      <c r="D346" s="2" t="s">
        <v>6</v>
      </c>
      <c r="E346" t="s">
        <v>14</v>
      </c>
      <c r="F346" s="8">
        <v>0</v>
      </c>
      <c r="G346" t="s">
        <v>37</v>
      </c>
      <c r="H346" s="1" t="s">
        <v>9</v>
      </c>
      <c r="I346" s="1" t="s">
        <v>31</v>
      </c>
      <c r="J346" s="1">
        <v>20</v>
      </c>
    </row>
    <row r="347" spans="1:11">
      <c r="A347" t="s">
        <v>28</v>
      </c>
      <c r="B347">
        <v>2013</v>
      </c>
      <c r="C347" s="2">
        <v>41562</v>
      </c>
      <c r="D347" s="2" t="s">
        <v>6</v>
      </c>
      <c r="E347" t="s">
        <v>14</v>
      </c>
      <c r="F347" s="8">
        <v>1</v>
      </c>
      <c r="G347" t="s">
        <v>36</v>
      </c>
      <c r="H347" s="1" t="s">
        <v>2</v>
      </c>
      <c r="I347" s="1" t="s">
        <v>30</v>
      </c>
      <c r="J347" s="1">
        <v>25</v>
      </c>
      <c r="K347" s="6" t="s">
        <v>120</v>
      </c>
    </row>
    <row r="348" spans="1:11">
      <c r="A348" t="s">
        <v>28</v>
      </c>
      <c r="B348">
        <v>2013</v>
      </c>
      <c r="C348" s="2">
        <v>41562</v>
      </c>
      <c r="D348" s="2" t="s">
        <v>6</v>
      </c>
      <c r="E348" t="s">
        <v>14</v>
      </c>
      <c r="F348" s="8">
        <v>1</v>
      </c>
      <c r="G348" t="s">
        <v>36</v>
      </c>
      <c r="H348" s="1" t="s">
        <v>2</v>
      </c>
      <c r="I348" s="1" t="s">
        <v>31</v>
      </c>
      <c r="J348" s="1">
        <v>26</v>
      </c>
    </row>
    <row r="349" spans="1:11">
      <c r="A349" t="s">
        <v>28</v>
      </c>
      <c r="B349">
        <v>2013</v>
      </c>
      <c r="C349" s="2">
        <v>41562</v>
      </c>
      <c r="D349" s="2" t="s">
        <v>6</v>
      </c>
      <c r="E349" t="s">
        <v>14</v>
      </c>
      <c r="F349" s="8">
        <v>1</v>
      </c>
      <c r="G349" t="s">
        <v>34</v>
      </c>
      <c r="H349" s="1" t="s">
        <v>3</v>
      </c>
      <c r="I349" s="1" t="s">
        <v>29</v>
      </c>
      <c r="J349" s="1">
        <v>34</v>
      </c>
    </row>
    <row r="350" spans="1:11">
      <c r="A350" t="s">
        <v>28</v>
      </c>
      <c r="B350">
        <v>2013</v>
      </c>
      <c r="C350" s="2">
        <v>41562</v>
      </c>
      <c r="D350" s="2" t="s">
        <v>6</v>
      </c>
      <c r="E350" t="s">
        <v>14</v>
      </c>
      <c r="F350" s="8">
        <v>1</v>
      </c>
      <c r="G350" t="s">
        <v>34</v>
      </c>
      <c r="H350" s="1" t="s">
        <v>3</v>
      </c>
      <c r="I350" s="1" t="s">
        <v>30</v>
      </c>
      <c r="J350" s="1">
        <v>37</v>
      </c>
    </row>
    <row r="351" spans="1:11">
      <c r="A351" t="s">
        <v>28</v>
      </c>
      <c r="B351">
        <v>2013</v>
      </c>
      <c r="C351" s="2">
        <v>41562</v>
      </c>
      <c r="D351" s="2" t="s">
        <v>6</v>
      </c>
      <c r="E351" t="s">
        <v>14</v>
      </c>
      <c r="F351" s="8">
        <v>1</v>
      </c>
      <c r="G351" t="s">
        <v>34</v>
      </c>
      <c r="H351" s="1" t="s">
        <v>3</v>
      </c>
      <c r="I351" s="1" t="s">
        <v>31</v>
      </c>
      <c r="J351" s="1">
        <v>35</v>
      </c>
    </row>
    <row r="352" spans="1:11">
      <c r="A352" t="s">
        <v>28</v>
      </c>
      <c r="B352">
        <v>2013</v>
      </c>
      <c r="C352" s="2">
        <v>41562</v>
      </c>
      <c r="D352" s="2" t="s">
        <v>6</v>
      </c>
      <c r="E352" t="s">
        <v>14</v>
      </c>
      <c r="F352" s="8">
        <v>1</v>
      </c>
      <c r="G352" t="s">
        <v>37</v>
      </c>
      <c r="H352" s="1" t="s">
        <v>4</v>
      </c>
      <c r="I352" s="1" t="s">
        <v>29</v>
      </c>
      <c r="J352" s="1">
        <v>32</v>
      </c>
    </row>
    <row r="353" spans="1:10">
      <c r="A353" t="s">
        <v>28</v>
      </c>
      <c r="B353">
        <v>2013</v>
      </c>
      <c r="C353" s="2">
        <v>41562</v>
      </c>
      <c r="D353" s="2" t="s">
        <v>6</v>
      </c>
      <c r="E353" t="s">
        <v>14</v>
      </c>
      <c r="F353" s="8">
        <v>1</v>
      </c>
      <c r="G353" t="s">
        <v>37</v>
      </c>
      <c r="H353" s="1" t="s">
        <v>4</v>
      </c>
      <c r="I353" s="1" t="s">
        <v>30</v>
      </c>
      <c r="J353" s="1">
        <v>35</v>
      </c>
    </row>
    <row r="354" spans="1:10">
      <c r="A354" t="s">
        <v>28</v>
      </c>
      <c r="B354">
        <v>2013</v>
      </c>
      <c r="C354" s="2">
        <v>41562</v>
      </c>
      <c r="D354" s="2" t="s">
        <v>6</v>
      </c>
      <c r="E354" t="s">
        <v>14</v>
      </c>
      <c r="F354" s="8">
        <v>1</v>
      </c>
      <c r="G354" t="s">
        <v>37</v>
      </c>
      <c r="H354" s="1" t="s">
        <v>4</v>
      </c>
      <c r="I354" s="1" t="s">
        <v>31</v>
      </c>
      <c r="J354" s="1">
        <v>32</v>
      </c>
    </row>
    <row r="355" spans="1:10">
      <c r="A355" t="s">
        <v>28</v>
      </c>
      <c r="B355">
        <v>2013</v>
      </c>
      <c r="C355" s="2">
        <v>41562</v>
      </c>
      <c r="D355" s="2" t="s">
        <v>6</v>
      </c>
      <c r="E355" t="s">
        <v>14</v>
      </c>
      <c r="F355" s="8">
        <v>3</v>
      </c>
      <c r="G355" t="s">
        <v>36</v>
      </c>
      <c r="H355" s="1" t="s">
        <v>10</v>
      </c>
      <c r="I355" s="1" t="s">
        <v>29</v>
      </c>
      <c r="J355" s="1">
        <v>35</v>
      </c>
    </row>
    <row r="356" spans="1:10">
      <c r="A356" t="s">
        <v>28</v>
      </c>
      <c r="B356">
        <v>2013</v>
      </c>
      <c r="C356" s="2">
        <v>41562</v>
      </c>
      <c r="D356" s="2" t="s">
        <v>6</v>
      </c>
      <c r="E356" t="s">
        <v>14</v>
      </c>
      <c r="F356" s="8">
        <v>3</v>
      </c>
      <c r="G356" t="s">
        <v>36</v>
      </c>
      <c r="H356" s="1" t="s">
        <v>10</v>
      </c>
      <c r="I356" s="1" t="s">
        <v>30</v>
      </c>
      <c r="J356" s="1">
        <v>52</v>
      </c>
    </row>
    <row r="357" spans="1:10">
      <c r="A357" t="s">
        <v>28</v>
      </c>
      <c r="B357">
        <v>2013</v>
      </c>
      <c r="C357" s="2">
        <v>41562</v>
      </c>
      <c r="D357" s="2" t="s">
        <v>6</v>
      </c>
      <c r="E357" t="s">
        <v>14</v>
      </c>
      <c r="F357" s="8">
        <v>3</v>
      </c>
      <c r="G357" t="s">
        <v>36</v>
      </c>
      <c r="H357" s="1" t="s">
        <v>10</v>
      </c>
      <c r="I357" s="1" t="s">
        <v>31</v>
      </c>
      <c r="J357" s="1">
        <v>40</v>
      </c>
    </row>
    <row r="358" spans="1:10">
      <c r="A358" t="s">
        <v>28</v>
      </c>
      <c r="B358">
        <v>2013</v>
      </c>
      <c r="C358" s="2">
        <v>41562</v>
      </c>
      <c r="D358" s="2" t="s">
        <v>6</v>
      </c>
      <c r="E358" t="s">
        <v>14</v>
      </c>
      <c r="F358" s="8">
        <v>3</v>
      </c>
      <c r="G358" t="s">
        <v>34</v>
      </c>
      <c r="H358" s="1" t="s">
        <v>11</v>
      </c>
      <c r="I358" s="1" t="s">
        <v>29</v>
      </c>
      <c r="J358" s="1">
        <v>28</v>
      </c>
    </row>
    <row r="359" spans="1:10">
      <c r="A359" t="s">
        <v>28</v>
      </c>
      <c r="B359">
        <v>2013</v>
      </c>
      <c r="C359" s="2">
        <v>41562</v>
      </c>
      <c r="D359" s="2" t="s">
        <v>6</v>
      </c>
      <c r="E359" t="s">
        <v>14</v>
      </c>
      <c r="F359" s="8">
        <v>3</v>
      </c>
      <c r="G359" t="s">
        <v>34</v>
      </c>
      <c r="H359" s="1" t="s">
        <v>11</v>
      </c>
      <c r="I359" s="1" t="s">
        <v>30</v>
      </c>
      <c r="J359" s="1">
        <v>29</v>
      </c>
    </row>
    <row r="360" spans="1:10">
      <c r="A360" t="s">
        <v>28</v>
      </c>
      <c r="B360">
        <v>2013</v>
      </c>
      <c r="C360" s="2">
        <v>41562</v>
      </c>
      <c r="D360" s="2" t="s">
        <v>6</v>
      </c>
      <c r="E360" t="s">
        <v>14</v>
      </c>
      <c r="F360" s="8">
        <v>3</v>
      </c>
      <c r="G360" t="s">
        <v>34</v>
      </c>
      <c r="H360" s="1" t="s">
        <v>11</v>
      </c>
      <c r="I360" s="1" t="s">
        <v>31</v>
      </c>
      <c r="J360" s="1">
        <v>30</v>
      </c>
    </row>
    <row r="361" spans="1:10">
      <c r="A361" t="s">
        <v>28</v>
      </c>
      <c r="B361">
        <v>2013</v>
      </c>
      <c r="C361" s="2">
        <v>41562</v>
      </c>
      <c r="D361" s="2" t="s">
        <v>6</v>
      </c>
      <c r="E361" t="s">
        <v>14</v>
      </c>
      <c r="F361" s="8">
        <v>3</v>
      </c>
      <c r="G361" t="s">
        <v>37</v>
      </c>
      <c r="H361" s="1" t="s">
        <v>12</v>
      </c>
      <c r="I361" s="1" t="s">
        <v>29</v>
      </c>
      <c r="J361" s="1">
        <v>29</v>
      </c>
    </row>
    <row r="362" spans="1:10">
      <c r="A362" t="s">
        <v>28</v>
      </c>
      <c r="B362">
        <v>2013</v>
      </c>
      <c r="C362" s="2">
        <v>41562</v>
      </c>
      <c r="D362" s="2" t="s">
        <v>6</v>
      </c>
      <c r="E362" t="s">
        <v>14</v>
      </c>
      <c r="F362" s="8">
        <v>3</v>
      </c>
      <c r="G362" t="s">
        <v>37</v>
      </c>
      <c r="H362" s="1" t="s">
        <v>12</v>
      </c>
      <c r="I362" s="1" t="s">
        <v>30</v>
      </c>
      <c r="J362" s="1">
        <v>31</v>
      </c>
    </row>
    <row r="363" spans="1:10">
      <c r="A363" t="s">
        <v>28</v>
      </c>
      <c r="B363">
        <v>2013</v>
      </c>
      <c r="C363" s="2">
        <v>41562</v>
      </c>
      <c r="D363" s="2" t="s">
        <v>6</v>
      </c>
      <c r="E363" t="s">
        <v>14</v>
      </c>
      <c r="F363" s="8">
        <v>3</v>
      </c>
      <c r="G363" t="s">
        <v>37</v>
      </c>
      <c r="H363" s="1" t="s">
        <v>12</v>
      </c>
      <c r="I363" s="1" t="s">
        <v>31</v>
      </c>
      <c r="J363" s="1">
        <v>35</v>
      </c>
    </row>
    <row r="364" spans="1:10">
      <c r="A364" t="s">
        <v>28</v>
      </c>
      <c r="B364">
        <v>2014</v>
      </c>
      <c r="C364" s="2">
        <v>41953</v>
      </c>
      <c r="D364" s="2" t="s">
        <v>6</v>
      </c>
      <c r="E364" t="s">
        <v>14</v>
      </c>
      <c r="F364" s="8">
        <v>0</v>
      </c>
      <c r="G364" t="s">
        <v>36</v>
      </c>
      <c r="H364" s="1" t="s">
        <v>7</v>
      </c>
      <c r="I364" s="1" t="s">
        <v>29</v>
      </c>
      <c r="J364" s="1">
        <v>5</v>
      </c>
    </row>
    <row r="365" spans="1:10">
      <c r="A365" t="s">
        <v>28</v>
      </c>
      <c r="B365">
        <v>2014</v>
      </c>
      <c r="C365" s="2">
        <v>41953</v>
      </c>
      <c r="D365" s="2" t="s">
        <v>6</v>
      </c>
      <c r="E365" t="s">
        <v>14</v>
      </c>
      <c r="F365" s="8">
        <v>0</v>
      </c>
      <c r="G365" t="s">
        <v>36</v>
      </c>
      <c r="H365" s="1" t="s">
        <v>7</v>
      </c>
      <c r="I365" s="1" t="s">
        <v>30</v>
      </c>
      <c r="J365" s="1">
        <v>20</v>
      </c>
    </row>
    <row r="366" spans="1:10">
      <c r="A366" t="s">
        <v>28</v>
      </c>
      <c r="B366">
        <v>2014</v>
      </c>
      <c r="C366" s="2">
        <v>41953</v>
      </c>
      <c r="D366" s="2" t="s">
        <v>6</v>
      </c>
      <c r="E366" t="s">
        <v>14</v>
      </c>
      <c r="F366" s="8">
        <v>0</v>
      </c>
      <c r="G366" t="s">
        <v>36</v>
      </c>
      <c r="H366" s="1" t="s">
        <v>7</v>
      </c>
      <c r="I366" s="1" t="s">
        <v>31</v>
      </c>
      <c r="J366" s="1">
        <v>15</v>
      </c>
    </row>
    <row r="367" spans="1:10">
      <c r="A367" t="s">
        <v>28</v>
      </c>
      <c r="B367">
        <v>2014</v>
      </c>
      <c r="C367" s="2">
        <v>41953</v>
      </c>
      <c r="D367" s="2" t="s">
        <v>6</v>
      </c>
      <c r="E367" t="s">
        <v>14</v>
      </c>
      <c r="F367" s="8">
        <v>0</v>
      </c>
      <c r="G367" t="s">
        <v>34</v>
      </c>
      <c r="H367" s="1" t="s">
        <v>8</v>
      </c>
      <c r="I367" s="1" t="s">
        <v>29</v>
      </c>
      <c r="J367" s="1">
        <v>24</v>
      </c>
    </row>
    <row r="368" spans="1:10">
      <c r="A368" t="s">
        <v>28</v>
      </c>
      <c r="B368">
        <v>2014</v>
      </c>
      <c r="C368" s="2">
        <v>41953</v>
      </c>
      <c r="D368" s="2" t="s">
        <v>6</v>
      </c>
      <c r="E368" t="s">
        <v>14</v>
      </c>
      <c r="F368" s="8">
        <v>0</v>
      </c>
      <c r="G368" t="s">
        <v>34</v>
      </c>
      <c r="H368" s="1" t="s">
        <v>8</v>
      </c>
      <c r="I368" s="1" t="s">
        <v>30</v>
      </c>
      <c r="J368" s="1">
        <v>17</v>
      </c>
    </row>
    <row r="369" spans="1:10">
      <c r="A369" t="s">
        <v>28</v>
      </c>
      <c r="B369">
        <v>2014</v>
      </c>
      <c r="C369" s="2">
        <v>41953</v>
      </c>
      <c r="D369" s="2" t="s">
        <v>6</v>
      </c>
      <c r="E369" t="s">
        <v>14</v>
      </c>
      <c r="F369" s="8">
        <v>0</v>
      </c>
      <c r="G369" t="s">
        <v>34</v>
      </c>
      <c r="H369" s="1" t="s">
        <v>8</v>
      </c>
      <c r="I369" s="1" t="s">
        <v>31</v>
      </c>
      <c r="J369" s="1">
        <v>25</v>
      </c>
    </row>
    <row r="370" spans="1:10">
      <c r="A370" t="s">
        <v>28</v>
      </c>
      <c r="B370">
        <v>2014</v>
      </c>
      <c r="C370" s="2">
        <v>41953</v>
      </c>
      <c r="D370" s="2" t="s">
        <v>6</v>
      </c>
      <c r="E370" t="s">
        <v>14</v>
      </c>
      <c r="F370" s="8">
        <v>0</v>
      </c>
      <c r="G370" t="s">
        <v>37</v>
      </c>
      <c r="H370" s="1" t="s">
        <v>9</v>
      </c>
      <c r="I370" s="1" t="s">
        <v>29</v>
      </c>
      <c r="J370" s="1">
        <v>17</v>
      </c>
    </row>
    <row r="371" spans="1:10">
      <c r="A371" t="s">
        <v>28</v>
      </c>
      <c r="B371">
        <v>2014</v>
      </c>
      <c r="C371" s="2">
        <v>41953</v>
      </c>
      <c r="D371" s="2" t="s">
        <v>6</v>
      </c>
      <c r="E371" t="s">
        <v>14</v>
      </c>
      <c r="F371" s="8">
        <v>0</v>
      </c>
      <c r="G371" t="s">
        <v>37</v>
      </c>
      <c r="H371" s="1" t="s">
        <v>9</v>
      </c>
      <c r="I371" s="1" t="s">
        <v>30</v>
      </c>
      <c r="J371" s="1">
        <v>23</v>
      </c>
    </row>
    <row r="372" spans="1:10">
      <c r="A372" t="s">
        <v>28</v>
      </c>
      <c r="B372">
        <v>2014</v>
      </c>
      <c r="C372" s="2">
        <v>41953</v>
      </c>
      <c r="D372" s="2" t="s">
        <v>6</v>
      </c>
      <c r="E372" t="s">
        <v>14</v>
      </c>
      <c r="F372" s="8">
        <v>0</v>
      </c>
      <c r="G372" t="s">
        <v>37</v>
      </c>
      <c r="H372" s="1" t="s">
        <v>9</v>
      </c>
      <c r="I372" s="1" t="s">
        <v>31</v>
      </c>
      <c r="J372" s="1">
        <v>24</v>
      </c>
    </row>
    <row r="373" spans="1:10">
      <c r="A373" t="s">
        <v>28</v>
      </c>
      <c r="B373">
        <v>2014</v>
      </c>
      <c r="C373" s="2">
        <v>41953</v>
      </c>
      <c r="D373" s="2" t="s">
        <v>6</v>
      </c>
      <c r="E373" t="s">
        <v>14</v>
      </c>
      <c r="F373" s="8">
        <v>1</v>
      </c>
      <c r="G373" t="s">
        <v>36</v>
      </c>
      <c r="H373" s="1" t="s">
        <v>2</v>
      </c>
      <c r="I373" s="1" t="s">
        <v>29</v>
      </c>
      <c r="J373" s="1">
        <v>30</v>
      </c>
    </row>
    <row r="374" spans="1:10">
      <c r="A374" t="s">
        <v>28</v>
      </c>
      <c r="B374">
        <v>2014</v>
      </c>
      <c r="C374" s="2">
        <v>41953</v>
      </c>
      <c r="D374" s="2" t="s">
        <v>6</v>
      </c>
      <c r="E374" t="s">
        <v>14</v>
      </c>
      <c r="F374" s="8">
        <v>1</v>
      </c>
      <c r="G374" t="s">
        <v>36</v>
      </c>
      <c r="H374" s="1" t="s">
        <v>2</v>
      </c>
      <c r="I374" s="1" t="s">
        <v>30</v>
      </c>
      <c r="J374" s="1">
        <v>36</v>
      </c>
    </row>
    <row r="375" spans="1:10">
      <c r="A375" t="s">
        <v>28</v>
      </c>
      <c r="B375">
        <v>2014</v>
      </c>
      <c r="C375" s="2">
        <v>41953</v>
      </c>
      <c r="D375" s="2" t="s">
        <v>6</v>
      </c>
      <c r="E375" t="s">
        <v>14</v>
      </c>
      <c r="F375" s="8">
        <v>1</v>
      </c>
      <c r="G375" t="s">
        <v>36</v>
      </c>
      <c r="H375" s="1" t="s">
        <v>2</v>
      </c>
      <c r="I375" s="1" t="s">
        <v>31</v>
      </c>
      <c r="J375" s="1">
        <v>40</v>
      </c>
    </row>
    <row r="376" spans="1:10">
      <c r="A376" t="s">
        <v>28</v>
      </c>
      <c r="B376">
        <v>2014</v>
      </c>
      <c r="C376" s="2">
        <v>41953</v>
      </c>
      <c r="D376" s="2" t="s">
        <v>6</v>
      </c>
      <c r="E376" t="s">
        <v>14</v>
      </c>
      <c r="F376" s="8">
        <v>1</v>
      </c>
      <c r="G376" t="s">
        <v>34</v>
      </c>
      <c r="H376" s="1" t="s">
        <v>3</v>
      </c>
      <c r="I376" s="1" t="s">
        <v>29</v>
      </c>
      <c r="J376" s="1">
        <v>34</v>
      </c>
    </row>
    <row r="377" spans="1:10">
      <c r="A377" t="s">
        <v>28</v>
      </c>
      <c r="B377">
        <v>2014</v>
      </c>
      <c r="C377" s="2">
        <v>41953</v>
      </c>
      <c r="D377" s="2" t="s">
        <v>6</v>
      </c>
      <c r="E377" t="s">
        <v>14</v>
      </c>
      <c r="F377" s="8">
        <v>1</v>
      </c>
      <c r="G377" t="s">
        <v>34</v>
      </c>
      <c r="H377" s="1" t="s">
        <v>3</v>
      </c>
      <c r="I377" s="1" t="s">
        <v>30</v>
      </c>
      <c r="J377" s="1">
        <v>35</v>
      </c>
    </row>
    <row r="378" spans="1:10">
      <c r="A378" t="s">
        <v>28</v>
      </c>
      <c r="B378">
        <v>2014</v>
      </c>
      <c r="C378" s="2">
        <v>41953</v>
      </c>
      <c r="D378" s="2" t="s">
        <v>6</v>
      </c>
      <c r="E378" t="s">
        <v>14</v>
      </c>
      <c r="F378" s="8">
        <v>1</v>
      </c>
      <c r="G378" t="s">
        <v>34</v>
      </c>
      <c r="H378" s="1" t="s">
        <v>3</v>
      </c>
      <c r="I378" s="1" t="s">
        <v>31</v>
      </c>
      <c r="J378" s="1">
        <v>40</v>
      </c>
    </row>
    <row r="379" spans="1:10">
      <c r="A379" t="s">
        <v>28</v>
      </c>
      <c r="B379">
        <v>2014</v>
      </c>
      <c r="C379" s="2">
        <v>41953</v>
      </c>
      <c r="D379" s="2" t="s">
        <v>6</v>
      </c>
      <c r="E379" t="s">
        <v>14</v>
      </c>
      <c r="F379" s="8">
        <v>1</v>
      </c>
      <c r="G379" t="s">
        <v>37</v>
      </c>
      <c r="H379" s="1" t="s">
        <v>4</v>
      </c>
      <c r="I379" s="1" t="s">
        <v>29</v>
      </c>
      <c r="J379" s="1">
        <v>35</v>
      </c>
    </row>
    <row r="380" spans="1:10">
      <c r="A380" t="s">
        <v>28</v>
      </c>
      <c r="B380">
        <v>2014</v>
      </c>
      <c r="C380" s="2">
        <v>41953</v>
      </c>
      <c r="D380" s="2" t="s">
        <v>6</v>
      </c>
      <c r="E380" t="s">
        <v>14</v>
      </c>
      <c r="F380" s="8">
        <v>1</v>
      </c>
      <c r="G380" t="s">
        <v>37</v>
      </c>
      <c r="H380" s="1" t="s">
        <v>4</v>
      </c>
      <c r="I380" s="1" t="s">
        <v>30</v>
      </c>
      <c r="J380" s="1">
        <v>38</v>
      </c>
    </row>
    <row r="381" spans="1:10">
      <c r="A381" t="s">
        <v>28</v>
      </c>
      <c r="B381">
        <v>2014</v>
      </c>
      <c r="C381" s="2">
        <v>41953</v>
      </c>
      <c r="D381" s="2" t="s">
        <v>6</v>
      </c>
      <c r="E381" t="s">
        <v>14</v>
      </c>
      <c r="F381" s="8">
        <v>1</v>
      </c>
      <c r="G381" t="s">
        <v>37</v>
      </c>
      <c r="H381" s="1" t="s">
        <v>4</v>
      </c>
      <c r="I381" s="1" t="s">
        <v>31</v>
      </c>
      <c r="J381" s="1">
        <v>40</v>
      </c>
    </row>
    <row r="382" spans="1:10">
      <c r="A382" t="s">
        <v>28</v>
      </c>
      <c r="B382">
        <v>2014</v>
      </c>
      <c r="C382" s="2">
        <v>41953</v>
      </c>
      <c r="D382" s="2" t="s">
        <v>6</v>
      </c>
      <c r="E382" t="s">
        <v>14</v>
      </c>
      <c r="F382" s="8">
        <v>3</v>
      </c>
      <c r="G382" t="s">
        <v>36</v>
      </c>
      <c r="H382" s="1" t="s">
        <v>10</v>
      </c>
      <c r="I382" s="1" t="s">
        <v>29</v>
      </c>
      <c r="J382" s="1">
        <v>21</v>
      </c>
    </row>
    <row r="383" spans="1:10">
      <c r="A383" t="s">
        <v>28</v>
      </c>
      <c r="B383">
        <v>2014</v>
      </c>
      <c r="C383" s="2">
        <v>41953</v>
      </c>
      <c r="D383" s="2" t="s">
        <v>6</v>
      </c>
      <c r="E383" t="s">
        <v>14</v>
      </c>
      <c r="F383" s="8">
        <v>3</v>
      </c>
      <c r="G383" t="s">
        <v>36</v>
      </c>
      <c r="H383" s="1" t="s">
        <v>10</v>
      </c>
      <c r="I383" s="1" t="s">
        <v>30</v>
      </c>
      <c r="J383" s="1">
        <v>32</v>
      </c>
    </row>
    <row r="384" spans="1:10">
      <c r="A384" t="s">
        <v>28</v>
      </c>
      <c r="B384">
        <v>2014</v>
      </c>
      <c r="C384" s="2">
        <v>41953</v>
      </c>
      <c r="D384" s="2" t="s">
        <v>6</v>
      </c>
      <c r="E384" t="s">
        <v>14</v>
      </c>
      <c r="F384" s="8">
        <v>3</v>
      </c>
      <c r="G384" t="s">
        <v>36</v>
      </c>
      <c r="H384" s="1" t="s">
        <v>10</v>
      </c>
      <c r="I384" s="1" t="s">
        <v>31</v>
      </c>
      <c r="J384" s="1">
        <v>30</v>
      </c>
    </row>
    <row r="385" spans="1:10">
      <c r="A385" t="s">
        <v>28</v>
      </c>
      <c r="B385">
        <v>2014</v>
      </c>
      <c r="C385" s="2">
        <v>41953</v>
      </c>
      <c r="D385" s="2" t="s">
        <v>6</v>
      </c>
      <c r="E385" t="s">
        <v>14</v>
      </c>
      <c r="F385" s="8">
        <v>3</v>
      </c>
      <c r="G385" t="s">
        <v>34</v>
      </c>
      <c r="H385" s="1" t="s">
        <v>11</v>
      </c>
      <c r="I385" s="1" t="s">
        <v>29</v>
      </c>
      <c r="J385" s="1">
        <v>30</v>
      </c>
    </row>
    <row r="386" spans="1:10">
      <c r="A386" t="s">
        <v>28</v>
      </c>
      <c r="B386">
        <v>2014</v>
      </c>
      <c r="C386" s="2">
        <v>41953</v>
      </c>
      <c r="D386" s="2" t="s">
        <v>6</v>
      </c>
      <c r="E386" t="s">
        <v>14</v>
      </c>
      <c r="F386" s="8">
        <v>3</v>
      </c>
      <c r="G386" t="s">
        <v>34</v>
      </c>
      <c r="H386" s="1" t="s">
        <v>11</v>
      </c>
      <c r="I386" s="1" t="s">
        <v>30</v>
      </c>
      <c r="J386" s="1">
        <v>32</v>
      </c>
    </row>
    <row r="387" spans="1:10">
      <c r="A387" t="s">
        <v>28</v>
      </c>
      <c r="B387">
        <v>2014</v>
      </c>
      <c r="C387" s="2">
        <v>41953</v>
      </c>
      <c r="D387" s="2" t="s">
        <v>6</v>
      </c>
      <c r="E387" t="s">
        <v>14</v>
      </c>
      <c r="F387" s="8">
        <v>3</v>
      </c>
      <c r="G387" t="s">
        <v>34</v>
      </c>
      <c r="H387" s="1" t="s">
        <v>11</v>
      </c>
      <c r="I387" s="1" t="s">
        <v>31</v>
      </c>
      <c r="J387" s="1">
        <v>40</v>
      </c>
    </row>
    <row r="388" spans="1:10">
      <c r="A388" t="s">
        <v>28</v>
      </c>
      <c r="B388">
        <v>2014</v>
      </c>
      <c r="C388" s="2">
        <v>41953</v>
      </c>
      <c r="D388" s="2" t="s">
        <v>6</v>
      </c>
      <c r="E388" t="s">
        <v>14</v>
      </c>
      <c r="F388" s="8">
        <v>3</v>
      </c>
      <c r="G388" t="s">
        <v>37</v>
      </c>
      <c r="H388" s="1" t="s">
        <v>12</v>
      </c>
      <c r="I388" s="1" t="s">
        <v>29</v>
      </c>
      <c r="J388" s="1">
        <v>30</v>
      </c>
    </row>
    <row r="389" spans="1:10">
      <c r="A389" t="s">
        <v>28</v>
      </c>
      <c r="B389">
        <v>2014</v>
      </c>
      <c r="C389" s="2">
        <v>41953</v>
      </c>
      <c r="D389" s="2" t="s">
        <v>6</v>
      </c>
      <c r="E389" t="s">
        <v>14</v>
      </c>
      <c r="F389" s="8">
        <v>3</v>
      </c>
      <c r="G389" t="s">
        <v>37</v>
      </c>
      <c r="H389" s="1" t="s">
        <v>12</v>
      </c>
      <c r="I389" s="1" t="s">
        <v>30</v>
      </c>
      <c r="J389" s="1">
        <v>35</v>
      </c>
    </row>
    <row r="390" spans="1:10">
      <c r="A390" t="s">
        <v>28</v>
      </c>
      <c r="B390">
        <v>2014</v>
      </c>
      <c r="C390" s="2">
        <v>41953</v>
      </c>
      <c r="D390" s="2" t="s">
        <v>6</v>
      </c>
      <c r="E390" t="s">
        <v>14</v>
      </c>
      <c r="F390" s="8">
        <v>3</v>
      </c>
      <c r="G390" t="s">
        <v>37</v>
      </c>
      <c r="H390" s="1" t="s">
        <v>12</v>
      </c>
      <c r="I390" s="1" t="s">
        <v>31</v>
      </c>
      <c r="J390" s="1">
        <v>43</v>
      </c>
    </row>
    <row r="391" spans="1:10">
      <c r="A391" t="s">
        <v>28</v>
      </c>
      <c r="B391">
        <v>2015</v>
      </c>
      <c r="C391" s="2">
        <v>42286</v>
      </c>
      <c r="D391" s="1" t="s">
        <v>6</v>
      </c>
      <c r="E391" t="s">
        <v>14</v>
      </c>
      <c r="F391" s="8">
        <v>0</v>
      </c>
      <c r="G391" t="s">
        <v>36</v>
      </c>
      <c r="H391" s="1" t="s">
        <v>7</v>
      </c>
      <c r="I391" s="1" t="s">
        <v>29</v>
      </c>
      <c r="J391" s="1">
        <v>10</v>
      </c>
    </row>
    <row r="392" spans="1:10">
      <c r="A392" t="s">
        <v>28</v>
      </c>
      <c r="B392">
        <v>2015</v>
      </c>
      <c r="C392" s="2">
        <v>42286</v>
      </c>
      <c r="D392" s="1" t="s">
        <v>6</v>
      </c>
      <c r="E392" t="s">
        <v>14</v>
      </c>
      <c r="F392" s="8">
        <v>0</v>
      </c>
      <c r="G392" t="s">
        <v>36</v>
      </c>
      <c r="H392" s="1" t="s">
        <v>7</v>
      </c>
      <c r="I392" s="1" t="s">
        <v>30</v>
      </c>
      <c r="J392" s="1" t="s">
        <v>121</v>
      </c>
    </row>
    <row r="393" spans="1:10">
      <c r="A393" t="s">
        <v>28</v>
      </c>
      <c r="B393">
        <v>2015</v>
      </c>
      <c r="C393" s="2">
        <v>42286</v>
      </c>
      <c r="D393" s="1" t="s">
        <v>6</v>
      </c>
      <c r="E393" t="s">
        <v>14</v>
      </c>
      <c r="F393" s="8">
        <v>0</v>
      </c>
      <c r="G393" t="s">
        <v>36</v>
      </c>
      <c r="H393" s="1" t="s">
        <v>7</v>
      </c>
      <c r="I393" s="1" t="s">
        <v>31</v>
      </c>
      <c r="J393" s="1">
        <v>18</v>
      </c>
    </row>
    <row r="394" spans="1:10">
      <c r="A394" t="s">
        <v>28</v>
      </c>
      <c r="B394">
        <v>2015</v>
      </c>
      <c r="C394" s="2">
        <v>42286</v>
      </c>
      <c r="D394" s="1" t="s">
        <v>6</v>
      </c>
      <c r="E394" t="s">
        <v>14</v>
      </c>
      <c r="F394" s="8">
        <v>0</v>
      </c>
      <c r="G394" t="s">
        <v>34</v>
      </c>
      <c r="H394" s="1" t="s">
        <v>8</v>
      </c>
      <c r="I394" s="1" t="s">
        <v>29</v>
      </c>
      <c r="J394" s="1">
        <v>19</v>
      </c>
    </row>
    <row r="395" spans="1:10">
      <c r="A395" t="s">
        <v>28</v>
      </c>
      <c r="B395">
        <v>2015</v>
      </c>
      <c r="C395" s="2">
        <v>42286</v>
      </c>
      <c r="D395" s="1" t="s">
        <v>6</v>
      </c>
      <c r="E395" t="s">
        <v>14</v>
      </c>
      <c r="F395" s="8">
        <v>0</v>
      </c>
      <c r="G395" t="s">
        <v>34</v>
      </c>
      <c r="H395" s="1" t="s">
        <v>8</v>
      </c>
      <c r="I395" s="1" t="s">
        <v>30</v>
      </c>
      <c r="J395" s="1">
        <v>20</v>
      </c>
    </row>
    <row r="396" spans="1:10">
      <c r="A396" t="s">
        <v>28</v>
      </c>
      <c r="B396">
        <v>2015</v>
      </c>
      <c r="C396" s="2">
        <v>42286</v>
      </c>
      <c r="D396" s="1" t="s">
        <v>6</v>
      </c>
      <c r="E396" t="s">
        <v>14</v>
      </c>
      <c r="F396" s="8">
        <v>0</v>
      </c>
      <c r="G396" t="s">
        <v>34</v>
      </c>
      <c r="H396" s="1" t="s">
        <v>8</v>
      </c>
      <c r="I396" s="1" t="s">
        <v>31</v>
      </c>
      <c r="J396" s="1">
        <v>22</v>
      </c>
    </row>
    <row r="397" spans="1:10">
      <c r="A397" t="s">
        <v>28</v>
      </c>
      <c r="B397">
        <v>2015</v>
      </c>
      <c r="C397" s="2">
        <v>42286</v>
      </c>
      <c r="D397" s="1" t="s">
        <v>6</v>
      </c>
      <c r="E397" t="s">
        <v>14</v>
      </c>
      <c r="F397" s="8">
        <v>0</v>
      </c>
      <c r="G397" t="s">
        <v>37</v>
      </c>
      <c r="H397" s="1" t="s">
        <v>9</v>
      </c>
      <c r="I397" s="1" t="s">
        <v>29</v>
      </c>
      <c r="J397" s="1">
        <v>15</v>
      </c>
    </row>
    <row r="398" spans="1:10">
      <c r="A398" t="s">
        <v>28</v>
      </c>
      <c r="B398">
        <v>2015</v>
      </c>
      <c r="C398" s="2">
        <v>42286</v>
      </c>
      <c r="D398" s="1" t="s">
        <v>6</v>
      </c>
      <c r="E398" t="s">
        <v>14</v>
      </c>
      <c r="F398" s="8">
        <v>0</v>
      </c>
      <c r="G398" t="s">
        <v>37</v>
      </c>
      <c r="H398" s="1" t="s">
        <v>9</v>
      </c>
      <c r="I398" s="1" t="s">
        <v>30</v>
      </c>
      <c r="J398" s="1">
        <v>25</v>
      </c>
    </row>
    <row r="399" spans="1:10">
      <c r="A399" t="s">
        <v>28</v>
      </c>
      <c r="B399">
        <v>2015</v>
      </c>
      <c r="C399" s="2">
        <v>42286</v>
      </c>
      <c r="D399" s="1" t="s">
        <v>6</v>
      </c>
      <c r="E399" t="s">
        <v>14</v>
      </c>
      <c r="F399" s="8">
        <v>0</v>
      </c>
      <c r="G399" t="s">
        <v>37</v>
      </c>
      <c r="H399" s="1" t="s">
        <v>9</v>
      </c>
      <c r="I399" s="1" t="s">
        <v>31</v>
      </c>
      <c r="J399" s="1">
        <v>28</v>
      </c>
    </row>
    <row r="400" spans="1:10">
      <c r="A400" t="s">
        <v>28</v>
      </c>
      <c r="B400">
        <v>2015</v>
      </c>
      <c r="C400" s="2">
        <v>42286</v>
      </c>
      <c r="D400" s="1" t="s">
        <v>6</v>
      </c>
      <c r="E400" t="s">
        <v>14</v>
      </c>
      <c r="F400" s="8">
        <v>1</v>
      </c>
      <c r="G400" t="s">
        <v>36</v>
      </c>
      <c r="H400" s="1" t="s">
        <v>2</v>
      </c>
      <c r="I400" s="1" t="s">
        <v>29</v>
      </c>
      <c r="J400" s="1">
        <v>36</v>
      </c>
    </row>
    <row r="401" spans="1:11">
      <c r="A401" t="s">
        <v>28</v>
      </c>
      <c r="B401">
        <v>2015</v>
      </c>
      <c r="C401" s="2">
        <v>42286</v>
      </c>
      <c r="D401" s="1" t="s">
        <v>6</v>
      </c>
      <c r="E401" t="s">
        <v>14</v>
      </c>
      <c r="F401" s="8">
        <v>1</v>
      </c>
      <c r="G401" t="s">
        <v>36</v>
      </c>
      <c r="H401" s="1" t="s">
        <v>2</v>
      </c>
      <c r="I401" s="1" t="s">
        <v>30</v>
      </c>
      <c r="J401" s="1">
        <v>35</v>
      </c>
    </row>
    <row r="402" spans="1:11">
      <c r="A402" t="s">
        <v>28</v>
      </c>
      <c r="B402">
        <v>2015</v>
      </c>
      <c r="C402" s="2">
        <v>42286</v>
      </c>
      <c r="D402" s="1" t="s">
        <v>6</v>
      </c>
      <c r="E402" t="s">
        <v>14</v>
      </c>
      <c r="F402" s="8">
        <v>1</v>
      </c>
      <c r="G402" t="s">
        <v>36</v>
      </c>
      <c r="H402" s="1" t="s">
        <v>2</v>
      </c>
      <c r="I402" s="1" t="s">
        <v>31</v>
      </c>
      <c r="J402" s="1">
        <v>40</v>
      </c>
    </row>
    <row r="403" spans="1:11">
      <c r="A403" t="s">
        <v>28</v>
      </c>
      <c r="B403">
        <v>2015</v>
      </c>
      <c r="C403" s="2">
        <v>42286</v>
      </c>
      <c r="D403" s="1" t="s">
        <v>6</v>
      </c>
      <c r="E403" t="s">
        <v>14</v>
      </c>
      <c r="F403" s="8">
        <v>1</v>
      </c>
      <c r="G403" t="s">
        <v>34</v>
      </c>
      <c r="H403" s="1" t="s">
        <v>3</v>
      </c>
      <c r="I403" s="1" t="s">
        <v>29</v>
      </c>
      <c r="J403" s="1">
        <v>40</v>
      </c>
    </row>
    <row r="404" spans="1:11">
      <c r="A404" t="s">
        <v>28</v>
      </c>
      <c r="B404">
        <v>2015</v>
      </c>
      <c r="C404" s="2">
        <v>42286</v>
      </c>
      <c r="D404" s="1" t="s">
        <v>6</v>
      </c>
      <c r="E404" t="s">
        <v>14</v>
      </c>
      <c r="F404" s="8">
        <v>1</v>
      </c>
      <c r="G404" t="s">
        <v>34</v>
      </c>
      <c r="H404" s="1" t="s">
        <v>3</v>
      </c>
      <c r="I404" s="1" t="s">
        <v>30</v>
      </c>
      <c r="J404" s="1">
        <v>43</v>
      </c>
    </row>
    <row r="405" spans="1:11">
      <c r="A405" t="s">
        <v>28</v>
      </c>
      <c r="B405">
        <v>2015</v>
      </c>
      <c r="C405" s="2">
        <v>42286</v>
      </c>
      <c r="D405" s="1" t="s">
        <v>6</v>
      </c>
      <c r="E405" t="s">
        <v>14</v>
      </c>
      <c r="F405" s="8">
        <v>1</v>
      </c>
      <c r="G405" t="s">
        <v>34</v>
      </c>
      <c r="H405" s="1" t="s">
        <v>3</v>
      </c>
      <c r="I405" s="1" t="s">
        <v>31</v>
      </c>
      <c r="J405" s="1">
        <v>40</v>
      </c>
    </row>
    <row r="406" spans="1:11">
      <c r="A406" t="s">
        <v>28</v>
      </c>
      <c r="B406">
        <v>2015</v>
      </c>
      <c r="C406" s="2">
        <v>42286</v>
      </c>
      <c r="D406" s="1" t="s">
        <v>6</v>
      </c>
      <c r="E406" t="s">
        <v>14</v>
      </c>
      <c r="F406" s="8">
        <v>1</v>
      </c>
      <c r="G406" t="s">
        <v>37</v>
      </c>
      <c r="H406" s="1" t="s">
        <v>4</v>
      </c>
      <c r="I406" s="1" t="s">
        <v>29</v>
      </c>
      <c r="J406" s="1">
        <v>40</v>
      </c>
    </row>
    <row r="407" spans="1:11">
      <c r="A407" t="s">
        <v>28</v>
      </c>
      <c r="B407">
        <v>2015</v>
      </c>
      <c r="C407" s="2">
        <v>42286</v>
      </c>
      <c r="D407" s="1" t="s">
        <v>6</v>
      </c>
      <c r="E407" t="s">
        <v>14</v>
      </c>
      <c r="F407" s="8">
        <v>1</v>
      </c>
      <c r="G407" t="s">
        <v>37</v>
      </c>
      <c r="H407" s="1" t="s">
        <v>4</v>
      </c>
      <c r="I407" s="1" t="s">
        <v>30</v>
      </c>
      <c r="J407" s="1">
        <v>40</v>
      </c>
    </row>
    <row r="408" spans="1:11">
      <c r="A408" t="s">
        <v>28</v>
      </c>
      <c r="B408">
        <v>2015</v>
      </c>
      <c r="C408" s="2">
        <v>42286</v>
      </c>
      <c r="D408" s="1" t="s">
        <v>6</v>
      </c>
      <c r="E408" t="s">
        <v>14</v>
      </c>
      <c r="F408" s="8">
        <v>1</v>
      </c>
      <c r="G408" t="s">
        <v>37</v>
      </c>
      <c r="H408" s="1" t="s">
        <v>4</v>
      </c>
      <c r="I408" s="1" t="s">
        <v>31</v>
      </c>
      <c r="J408" s="1">
        <v>40</v>
      </c>
    </row>
    <row r="409" spans="1:11">
      <c r="A409" t="s">
        <v>28</v>
      </c>
      <c r="B409">
        <v>2015</v>
      </c>
      <c r="C409" s="2">
        <v>42286</v>
      </c>
      <c r="D409" s="1" t="s">
        <v>6</v>
      </c>
      <c r="E409" t="s">
        <v>14</v>
      </c>
      <c r="F409" s="8">
        <v>3</v>
      </c>
      <c r="G409" t="s">
        <v>36</v>
      </c>
      <c r="H409" s="1" t="s">
        <v>10</v>
      </c>
      <c r="I409" s="1" t="s">
        <v>30</v>
      </c>
      <c r="J409" s="1">
        <v>26</v>
      </c>
      <c r="K409" s="6" t="s">
        <v>120</v>
      </c>
    </row>
    <row r="410" spans="1:11">
      <c r="A410" t="s">
        <v>28</v>
      </c>
      <c r="B410">
        <v>2015</v>
      </c>
      <c r="C410" s="2">
        <v>42286</v>
      </c>
      <c r="D410" s="1" t="s">
        <v>6</v>
      </c>
      <c r="E410" t="s">
        <v>14</v>
      </c>
      <c r="F410" s="8">
        <v>3</v>
      </c>
      <c r="G410" t="s">
        <v>36</v>
      </c>
      <c r="H410" s="1" t="s">
        <v>10</v>
      </c>
      <c r="I410" s="1" t="s">
        <v>31</v>
      </c>
      <c r="J410" s="1">
        <v>30</v>
      </c>
    </row>
    <row r="411" spans="1:11">
      <c r="A411" t="s">
        <v>28</v>
      </c>
      <c r="B411">
        <v>2015</v>
      </c>
      <c r="C411" s="2">
        <v>42286</v>
      </c>
      <c r="D411" s="1" t="s">
        <v>6</v>
      </c>
      <c r="E411" t="s">
        <v>14</v>
      </c>
      <c r="F411" s="8">
        <v>3</v>
      </c>
      <c r="G411" t="s">
        <v>34</v>
      </c>
      <c r="H411" s="1" t="s">
        <v>11</v>
      </c>
      <c r="I411" s="1" t="s">
        <v>29</v>
      </c>
      <c r="J411" s="1">
        <v>35</v>
      </c>
    </row>
    <row r="412" spans="1:11">
      <c r="A412" t="s">
        <v>28</v>
      </c>
      <c r="B412">
        <v>2015</v>
      </c>
      <c r="C412" s="2">
        <v>42286</v>
      </c>
      <c r="D412" s="1" t="s">
        <v>6</v>
      </c>
      <c r="E412" t="s">
        <v>14</v>
      </c>
      <c r="F412" s="8">
        <v>3</v>
      </c>
      <c r="G412" t="s">
        <v>34</v>
      </c>
      <c r="H412" s="1" t="s">
        <v>11</v>
      </c>
      <c r="I412" s="1" t="s">
        <v>30</v>
      </c>
      <c r="J412" s="1">
        <v>35</v>
      </c>
    </row>
    <row r="413" spans="1:11">
      <c r="A413" t="s">
        <v>28</v>
      </c>
      <c r="B413">
        <v>2015</v>
      </c>
      <c r="C413" s="2">
        <v>42286</v>
      </c>
      <c r="D413" s="1" t="s">
        <v>6</v>
      </c>
      <c r="E413" t="s">
        <v>14</v>
      </c>
      <c r="F413" s="8">
        <v>3</v>
      </c>
      <c r="G413" t="s">
        <v>34</v>
      </c>
      <c r="H413" s="1" t="s">
        <v>11</v>
      </c>
      <c r="I413" s="1" t="s">
        <v>31</v>
      </c>
      <c r="J413" s="1">
        <v>40</v>
      </c>
    </row>
    <row r="414" spans="1:11">
      <c r="A414" t="s">
        <v>28</v>
      </c>
      <c r="B414">
        <v>2015</v>
      </c>
      <c r="C414" s="2">
        <v>42286</v>
      </c>
      <c r="D414" s="1" t="s">
        <v>6</v>
      </c>
      <c r="E414" t="s">
        <v>14</v>
      </c>
      <c r="F414" s="8">
        <v>3</v>
      </c>
      <c r="G414" t="s">
        <v>37</v>
      </c>
      <c r="H414" s="1" t="s">
        <v>12</v>
      </c>
      <c r="I414" s="1" t="s">
        <v>29</v>
      </c>
      <c r="J414" s="1">
        <v>39</v>
      </c>
    </row>
    <row r="415" spans="1:11">
      <c r="A415" t="s">
        <v>28</v>
      </c>
      <c r="B415">
        <v>2015</v>
      </c>
      <c r="C415" s="2">
        <v>42286</v>
      </c>
      <c r="D415" s="1" t="s">
        <v>6</v>
      </c>
      <c r="E415" t="s">
        <v>14</v>
      </c>
      <c r="F415" s="8">
        <v>3</v>
      </c>
      <c r="G415" t="s">
        <v>37</v>
      </c>
      <c r="H415" s="1" t="s">
        <v>12</v>
      </c>
      <c r="I415" s="1" t="s">
        <v>30</v>
      </c>
      <c r="J415" s="1">
        <v>45</v>
      </c>
    </row>
    <row r="416" spans="1:11">
      <c r="A416" t="s">
        <v>28</v>
      </c>
      <c r="B416">
        <v>2015</v>
      </c>
      <c r="C416" s="2">
        <v>42286</v>
      </c>
      <c r="D416" s="1" t="s">
        <v>6</v>
      </c>
      <c r="E416" t="s">
        <v>14</v>
      </c>
      <c r="F416" s="8">
        <v>3</v>
      </c>
      <c r="G416" t="s">
        <v>37</v>
      </c>
      <c r="H416" s="1" t="s">
        <v>12</v>
      </c>
      <c r="I416" s="1" t="s">
        <v>31</v>
      </c>
      <c r="J416" s="1">
        <v>41</v>
      </c>
    </row>
    <row r="417" spans="1:10">
      <c r="A417" t="s">
        <v>28</v>
      </c>
      <c r="B417">
        <v>2016</v>
      </c>
      <c r="C417" s="2">
        <v>42682</v>
      </c>
      <c r="D417" s="1" t="s">
        <v>6</v>
      </c>
      <c r="E417" t="s">
        <v>14</v>
      </c>
      <c r="F417" s="8">
        <v>0</v>
      </c>
      <c r="G417" t="s">
        <v>36</v>
      </c>
      <c r="H417" s="1" t="s">
        <v>7</v>
      </c>
      <c r="I417" s="1" t="s">
        <v>29</v>
      </c>
      <c r="J417" s="1">
        <v>4</v>
      </c>
    </row>
    <row r="418" spans="1:10">
      <c r="A418" t="s">
        <v>28</v>
      </c>
      <c r="B418">
        <v>2016</v>
      </c>
      <c r="C418" s="2">
        <v>42682</v>
      </c>
      <c r="D418" s="1" t="s">
        <v>6</v>
      </c>
      <c r="E418" t="s">
        <v>14</v>
      </c>
      <c r="F418" s="8">
        <v>0</v>
      </c>
      <c r="G418" t="s">
        <v>36</v>
      </c>
      <c r="H418" s="1" t="s">
        <v>7</v>
      </c>
      <c r="I418" s="1" t="s">
        <v>30</v>
      </c>
      <c r="J418" s="1">
        <v>8</v>
      </c>
    </row>
    <row r="419" spans="1:10">
      <c r="A419" t="s">
        <v>28</v>
      </c>
      <c r="B419">
        <v>2016</v>
      </c>
      <c r="C419" s="2">
        <v>42682</v>
      </c>
      <c r="D419" s="1" t="s">
        <v>6</v>
      </c>
      <c r="E419" t="s">
        <v>14</v>
      </c>
      <c r="F419" s="8">
        <v>0</v>
      </c>
      <c r="G419" t="s">
        <v>36</v>
      </c>
      <c r="H419" s="1" t="s">
        <v>7</v>
      </c>
      <c r="I419" s="1" t="s">
        <v>31</v>
      </c>
      <c r="J419" s="1">
        <v>10</v>
      </c>
    </row>
    <row r="420" spans="1:10">
      <c r="A420" t="s">
        <v>28</v>
      </c>
      <c r="B420">
        <v>2016</v>
      </c>
      <c r="C420" s="2">
        <v>42682</v>
      </c>
      <c r="D420" s="1" t="s">
        <v>6</v>
      </c>
      <c r="E420" t="s">
        <v>14</v>
      </c>
      <c r="F420" s="8">
        <v>0</v>
      </c>
      <c r="G420" t="s">
        <v>34</v>
      </c>
      <c r="H420" s="1" t="s">
        <v>8</v>
      </c>
      <c r="I420" s="1" t="s">
        <v>29</v>
      </c>
      <c r="J420" s="1">
        <v>12</v>
      </c>
    </row>
    <row r="421" spans="1:10">
      <c r="A421" t="s">
        <v>28</v>
      </c>
      <c r="B421">
        <v>2016</v>
      </c>
      <c r="C421" s="2">
        <v>42682</v>
      </c>
      <c r="D421" s="1" t="s">
        <v>6</v>
      </c>
      <c r="E421" t="s">
        <v>14</v>
      </c>
      <c r="F421" s="8">
        <v>0</v>
      </c>
      <c r="G421" t="s">
        <v>34</v>
      </c>
      <c r="H421" s="1" t="s">
        <v>8</v>
      </c>
      <c r="I421" s="1" t="s">
        <v>30</v>
      </c>
      <c r="J421" s="1">
        <v>16</v>
      </c>
    </row>
    <row r="422" spans="1:10">
      <c r="A422" t="s">
        <v>28</v>
      </c>
      <c r="B422">
        <v>2016</v>
      </c>
      <c r="C422" s="2">
        <v>42682</v>
      </c>
      <c r="D422" s="1" t="s">
        <v>6</v>
      </c>
      <c r="E422" t="s">
        <v>14</v>
      </c>
      <c r="F422" s="8">
        <v>0</v>
      </c>
      <c r="G422" t="s">
        <v>34</v>
      </c>
      <c r="H422" s="1" t="s">
        <v>8</v>
      </c>
      <c r="I422" s="1" t="s">
        <v>31</v>
      </c>
      <c r="J422" s="1">
        <v>17</v>
      </c>
    </row>
    <row r="423" spans="1:10">
      <c r="A423" t="s">
        <v>28</v>
      </c>
      <c r="B423">
        <v>2016</v>
      </c>
      <c r="C423" s="2">
        <v>42682</v>
      </c>
      <c r="D423" s="1" t="s">
        <v>6</v>
      </c>
      <c r="E423" t="s">
        <v>14</v>
      </c>
      <c r="F423" s="8">
        <v>0</v>
      </c>
      <c r="G423" t="s">
        <v>37</v>
      </c>
      <c r="H423" s="1" t="s">
        <v>9</v>
      </c>
      <c r="I423" s="1" t="s">
        <v>29</v>
      </c>
      <c r="J423" s="1">
        <v>26</v>
      </c>
    </row>
    <row r="424" spans="1:10">
      <c r="A424" t="s">
        <v>28</v>
      </c>
      <c r="B424">
        <v>2016</v>
      </c>
      <c r="C424" s="2">
        <v>42682</v>
      </c>
      <c r="D424" s="1" t="s">
        <v>6</v>
      </c>
      <c r="E424" t="s">
        <v>14</v>
      </c>
      <c r="F424" s="8">
        <v>0</v>
      </c>
      <c r="G424" t="s">
        <v>37</v>
      </c>
      <c r="H424" s="1" t="s">
        <v>9</v>
      </c>
      <c r="I424" s="1" t="s">
        <v>30</v>
      </c>
      <c r="J424" s="1">
        <v>22</v>
      </c>
    </row>
    <row r="425" spans="1:10">
      <c r="A425" t="s">
        <v>28</v>
      </c>
      <c r="B425">
        <v>2016</v>
      </c>
      <c r="C425" s="2">
        <v>42682</v>
      </c>
      <c r="D425" s="1" t="s">
        <v>6</v>
      </c>
      <c r="E425" t="s">
        <v>14</v>
      </c>
      <c r="F425" s="8">
        <v>0</v>
      </c>
      <c r="G425" t="s">
        <v>37</v>
      </c>
      <c r="H425" s="1" t="s">
        <v>9</v>
      </c>
      <c r="I425" s="1" t="s">
        <v>31</v>
      </c>
      <c r="J425" s="1">
        <v>23</v>
      </c>
    </row>
    <row r="426" spans="1:10">
      <c r="A426" t="s">
        <v>28</v>
      </c>
      <c r="B426">
        <v>2016</v>
      </c>
      <c r="C426" s="2">
        <v>42682</v>
      </c>
      <c r="D426" s="1" t="s">
        <v>6</v>
      </c>
      <c r="E426" t="s">
        <v>14</v>
      </c>
      <c r="F426" s="8">
        <v>1</v>
      </c>
      <c r="G426" t="s">
        <v>36</v>
      </c>
      <c r="H426" s="1" t="s">
        <v>2</v>
      </c>
      <c r="I426" s="1" t="s">
        <v>29</v>
      </c>
      <c r="J426" s="1">
        <v>40</v>
      </c>
    </row>
    <row r="427" spans="1:10">
      <c r="A427" t="s">
        <v>28</v>
      </c>
      <c r="B427">
        <v>2016</v>
      </c>
      <c r="C427" s="2">
        <v>42682</v>
      </c>
      <c r="D427" s="1" t="s">
        <v>6</v>
      </c>
      <c r="E427" t="s">
        <v>14</v>
      </c>
      <c r="F427" s="8">
        <v>1</v>
      </c>
      <c r="G427" t="s">
        <v>36</v>
      </c>
      <c r="H427" s="1" t="s">
        <v>2</v>
      </c>
      <c r="I427" s="1" t="s">
        <v>30</v>
      </c>
      <c r="J427" s="1">
        <v>36</v>
      </c>
    </row>
    <row r="428" spans="1:10">
      <c r="A428" t="s">
        <v>28</v>
      </c>
      <c r="B428">
        <v>2016</v>
      </c>
      <c r="C428" s="2">
        <v>42682</v>
      </c>
      <c r="D428" s="1" t="s">
        <v>6</v>
      </c>
      <c r="E428" t="s">
        <v>14</v>
      </c>
      <c r="F428" s="8">
        <v>1</v>
      </c>
      <c r="G428" t="s">
        <v>36</v>
      </c>
      <c r="H428" s="1" t="s">
        <v>2</v>
      </c>
      <c r="I428" s="1" t="s">
        <v>31</v>
      </c>
      <c r="J428" s="1">
        <v>35</v>
      </c>
    </row>
    <row r="429" spans="1:10">
      <c r="A429" t="s">
        <v>28</v>
      </c>
      <c r="B429">
        <v>2016</v>
      </c>
      <c r="C429" s="2">
        <v>42682</v>
      </c>
      <c r="D429" s="1" t="s">
        <v>6</v>
      </c>
      <c r="E429" t="s">
        <v>14</v>
      </c>
      <c r="F429" s="8">
        <v>1</v>
      </c>
      <c r="G429" t="s">
        <v>34</v>
      </c>
      <c r="H429" s="1" t="s">
        <v>3</v>
      </c>
      <c r="I429" s="1" t="s">
        <v>29</v>
      </c>
      <c r="J429" s="1">
        <v>38</v>
      </c>
    </row>
    <row r="430" spans="1:10">
      <c r="A430" t="s">
        <v>28</v>
      </c>
      <c r="B430">
        <v>2016</v>
      </c>
      <c r="C430" s="2">
        <v>42682</v>
      </c>
      <c r="D430" s="1" t="s">
        <v>6</v>
      </c>
      <c r="E430" t="s">
        <v>14</v>
      </c>
      <c r="F430" s="8">
        <v>1</v>
      </c>
      <c r="G430" t="s">
        <v>34</v>
      </c>
      <c r="H430" s="1" t="s">
        <v>3</v>
      </c>
      <c r="I430" s="1" t="s">
        <v>30</v>
      </c>
      <c r="J430" s="1">
        <v>35</v>
      </c>
    </row>
    <row r="431" spans="1:10">
      <c r="A431" t="s">
        <v>28</v>
      </c>
      <c r="B431">
        <v>2016</v>
      </c>
      <c r="C431" s="2">
        <v>42682</v>
      </c>
      <c r="D431" s="1" t="s">
        <v>6</v>
      </c>
      <c r="E431" t="s">
        <v>14</v>
      </c>
      <c r="F431" s="8">
        <v>1</v>
      </c>
      <c r="G431" t="s">
        <v>34</v>
      </c>
      <c r="H431" s="1" t="s">
        <v>3</v>
      </c>
      <c r="I431" s="1" t="s">
        <v>31</v>
      </c>
      <c r="J431" s="1">
        <v>40</v>
      </c>
    </row>
    <row r="432" spans="1:10">
      <c r="A432" t="s">
        <v>28</v>
      </c>
      <c r="B432">
        <v>2016</v>
      </c>
      <c r="C432" s="2">
        <v>42682</v>
      </c>
      <c r="D432" s="1" t="s">
        <v>6</v>
      </c>
      <c r="E432" t="s">
        <v>14</v>
      </c>
      <c r="F432" s="8">
        <v>1</v>
      </c>
      <c r="G432" t="s">
        <v>37</v>
      </c>
      <c r="H432" s="1" t="s">
        <v>4</v>
      </c>
      <c r="I432" s="1" t="s">
        <v>29</v>
      </c>
      <c r="J432" s="1">
        <v>40</v>
      </c>
    </row>
    <row r="433" spans="1:10">
      <c r="A433" t="s">
        <v>28</v>
      </c>
      <c r="B433">
        <v>2016</v>
      </c>
      <c r="C433" s="2">
        <v>42682</v>
      </c>
      <c r="D433" s="1" t="s">
        <v>6</v>
      </c>
      <c r="E433" t="s">
        <v>14</v>
      </c>
      <c r="F433" s="8">
        <v>1</v>
      </c>
      <c r="G433" t="s">
        <v>37</v>
      </c>
      <c r="H433" s="1" t="s">
        <v>4</v>
      </c>
      <c r="I433" s="1" t="s">
        <v>30</v>
      </c>
      <c r="J433" s="1">
        <v>41</v>
      </c>
    </row>
    <row r="434" spans="1:10">
      <c r="A434" t="s">
        <v>28</v>
      </c>
      <c r="B434">
        <v>2016</v>
      </c>
      <c r="C434" s="2">
        <v>42682</v>
      </c>
      <c r="D434" s="1" t="s">
        <v>6</v>
      </c>
      <c r="E434" t="s">
        <v>14</v>
      </c>
      <c r="F434" s="8">
        <v>1</v>
      </c>
      <c r="G434" t="s">
        <v>37</v>
      </c>
      <c r="H434" s="1" t="s">
        <v>4</v>
      </c>
      <c r="I434" s="1" t="s">
        <v>31</v>
      </c>
      <c r="J434" s="1">
        <v>30</v>
      </c>
    </row>
    <row r="435" spans="1:10">
      <c r="A435" t="s">
        <v>28</v>
      </c>
      <c r="B435">
        <v>2016</v>
      </c>
      <c r="C435" s="2">
        <v>42682</v>
      </c>
      <c r="D435" s="1" t="s">
        <v>6</v>
      </c>
      <c r="E435" t="s">
        <v>14</v>
      </c>
      <c r="F435" s="8">
        <v>3</v>
      </c>
      <c r="G435" t="s">
        <v>36</v>
      </c>
      <c r="H435" s="1" t="s">
        <v>10</v>
      </c>
      <c r="I435" s="1" t="s">
        <v>29</v>
      </c>
      <c r="J435" s="1">
        <v>25</v>
      </c>
    </row>
    <row r="436" spans="1:10">
      <c r="A436" t="s">
        <v>28</v>
      </c>
      <c r="B436">
        <v>2016</v>
      </c>
      <c r="C436" s="2">
        <v>42682</v>
      </c>
      <c r="D436" s="1" t="s">
        <v>6</v>
      </c>
      <c r="E436" t="s">
        <v>14</v>
      </c>
      <c r="F436" s="8">
        <v>3</v>
      </c>
      <c r="G436" t="s">
        <v>36</v>
      </c>
      <c r="H436" s="1" t="s">
        <v>10</v>
      </c>
      <c r="I436" s="1" t="s">
        <v>30</v>
      </c>
      <c r="J436" s="1">
        <v>30</v>
      </c>
    </row>
    <row r="437" spans="1:10">
      <c r="A437" t="s">
        <v>28</v>
      </c>
      <c r="B437">
        <v>2016</v>
      </c>
      <c r="C437" s="2">
        <v>42682</v>
      </c>
      <c r="D437" s="1" t="s">
        <v>6</v>
      </c>
      <c r="E437" t="s">
        <v>14</v>
      </c>
      <c r="F437" s="8">
        <v>3</v>
      </c>
      <c r="G437" t="s">
        <v>36</v>
      </c>
      <c r="H437" s="1" t="s">
        <v>10</v>
      </c>
      <c r="I437" s="1" t="s">
        <v>31</v>
      </c>
      <c r="J437" s="1">
        <v>35</v>
      </c>
    </row>
    <row r="438" spans="1:10">
      <c r="A438" t="s">
        <v>28</v>
      </c>
      <c r="B438">
        <v>2016</v>
      </c>
      <c r="C438" s="2">
        <v>42682</v>
      </c>
      <c r="D438" s="1" t="s">
        <v>6</v>
      </c>
      <c r="E438" t="s">
        <v>14</v>
      </c>
      <c r="F438" s="8">
        <v>3</v>
      </c>
      <c r="G438" t="s">
        <v>34</v>
      </c>
      <c r="H438" s="1" t="s">
        <v>11</v>
      </c>
      <c r="I438" s="1" t="s">
        <v>29</v>
      </c>
      <c r="J438" s="1">
        <v>35</v>
      </c>
    </row>
    <row r="439" spans="1:10">
      <c r="A439" t="s">
        <v>28</v>
      </c>
      <c r="B439">
        <v>2016</v>
      </c>
      <c r="C439" s="2">
        <v>42682</v>
      </c>
      <c r="D439" s="1" t="s">
        <v>6</v>
      </c>
      <c r="E439" t="s">
        <v>14</v>
      </c>
      <c r="F439" s="8">
        <v>3</v>
      </c>
      <c r="G439" t="s">
        <v>34</v>
      </c>
      <c r="H439" s="1" t="s">
        <v>11</v>
      </c>
      <c r="I439" s="1" t="s">
        <v>30</v>
      </c>
      <c r="J439" s="1">
        <v>31</v>
      </c>
    </row>
    <row r="440" spans="1:10">
      <c r="A440" t="s">
        <v>28</v>
      </c>
      <c r="B440">
        <v>2016</v>
      </c>
      <c r="C440" s="2">
        <v>42682</v>
      </c>
      <c r="D440" s="1" t="s">
        <v>6</v>
      </c>
      <c r="E440" t="s">
        <v>14</v>
      </c>
      <c r="F440" s="8">
        <v>3</v>
      </c>
      <c r="G440" t="s">
        <v>34</v>
      </c>
      <c r="H440" s="1" t="s">
        <v>11</v>
      </c>
      <c r="I440" s="1" t="s">
        <v>31</v>
      </c>
      <c r="J440" s="1">
        <v>35</v>
      </c>
    </row>
    <row r="441" spans="1:10">
      <c r="A441" t="s">
        <v>28</v>
      </c>
      <c r="B441">
        <v>2016</v>
      </c>
      <c r="C441" s="2">
        <v>42682</v>
      </c>
      <c r="D441" s="1" t="s">
        <v>6</v>
      </c>
      <c r="E441" t="s">
        <v>14</v>
      </c>
      <c r="F441" s="8">
        <v>3</v>
      </c>
      <c r="G441" t="s">
        <v>37</v>
      </c>
      <c r="H441" s="1" t="s">
        <v>12</v>
      </c>
      <c r="I441" s="1" t="s">
        <v>29</v>
      </c>
      <c r="J441" s="1">
        <v>45</v>
      </c>
    </row>
    <row r="442" spans="1:10">
      <c r="A442" t="s">
        <v>28</v>
      </c>
      <c r="B442">
        <v>2016</v>
      </c>
      <c r="C442" s="2">
        <v>42682</v>
      </c>
      <c r="D442" s="1" t="s">
        <v>6</v>
      </c>
      <c r="E442" t="s">
        <v>14</v>
      </c>
      <c r="F442" s="8">
        <v>3</v>
      </c>
      <c r="G442" t="s">
        <v>37</v>
      </c>
      <c r="H442" s="1" t="s">
        <v>12</v>
      </c>
      <c r="I442" s="1" t="s">
        <v>30</v>
      </c>
      <c r="J442" s="1">
        <v>42</v>
      </c>
    </row>
    <row r="443" spans="1:10">
      <c r="A443" t="s">
        <v>28</v>
      </c>
      <c r="B443">
        <v>2016</v>
      </c>
      <c r="C443" s="2">
        <v>42682</v>
      </c>
      <c r="D443" s="1" t="s">
        <v>6</v>
      </c>
      <c r="E443" t="s">
        <v>14</v>
      </c>
      <c r="F443" s="8">
        <v>3</v>
      </c>
      <c r="G443" t="s">
        <v>37</v>
      </c>
      <c r="H443" s="1" t="s">
        <v>12</v>
      </c>
      <c r="I443" s="1" t="s">
        <v>31</v>
      </c>
      <c r="J443" s="1">
        <v>40</v>
      </c>
    </row>
    <row r="444" spans="1:10">
      <c r="A444" t="s">
        <v>28</v>
      </c>
      <c r="B444">
        <v>2017</v>
      </c>
      <c r="C444" s="2">
        <v>43042</v>
      </c>
      <c r="D444" s="1" t="s">
        <v>6</v>
      </c>
      <c r="E444" t="s">
        <v>14</v>
      </c>
      <c r="F444" s="8">
        <v>0</v>
      </c>
      <c r="G444" t="s">
        <v>36</v>
      </c>
      <c r="H444" s="1" t="s">
        <v>7</v>
      </c>
      <c r="I444" s="1" t="s">
        <v>29</v>
      </c>
      <c r="J444" s="1">
        <v>10</v>
      </c>
    </row>
    <row r="445" spans="1:10">
      <c r="A445" t="s">
        <v>28</v>
      </c>
      <c r="B445">
        <v>2017</v>
      </c>
      <c r="C445" s="2">
        <v>43042</v>
      </c>
      <c r="D445" s="1" t="s">
        <v>6</v>
      </c>
      <c r="E445" t="s">
        <v>14</v>
      </c>
      <c r="F445" s="8">
        <v>0</v>
      </c>
      <c r="G445" t="s">
        <v>36</v>
      </c>
      <c r="H445" s="1" t="s">
        <v>7</v>
      </c>
      <c r="I445" s="1" t="s">
        <v>30</v>
      </c>
      <c r="J445" s="1">
        <v>7</v>
      </c>
    </row>
    <row r="446" spans="1:10">
      <c r="A446" t="s">
        <v>28</v>
      </c>
      <c r="B446">
        <v>2017</v>
      </c>
      <c r="C446" s="2">
        <v>43042</v>
      </c>
      <c r="D446" s="1" t="s">
        <v>6</v>
      </c>
      <c r="E446" t="s">
        <v>14</v>
      </c>
      <c r="F446" s="8">
        <v>0</v>
      </c>
      <c r="G446" t="s">
        <v>36</v>
      </c>
      <c r="H446" s="1" t="s">
        <v>7</v>
      </c>
      <c r="I446" s="1" t="s">
        <v>31</v>
      </c>
      <c r="J446" s="1">
        <v>15</v>
      </c>
    </row>
    <row r="447" spans="1:10">
      <c r="A447" t="s">
        <v>28</v>
      </c>
      <c r="B447">
        <v>2017</v>
      </c>
      <c r="C447" s="2">
        <v>43042</v>
      </c>
      <c r="D447" s="1" t="s">
        <v>6</v>
      </c>
      <c r="E447" t="s">
        <v>14</v>
      </c>
      <c r="F447" s="8">
        <v>0</v>
      </c>
      <c r="G447" t="s">
        <v>34</v>
      </c>
      <c r="H447" s="1" t="s">
        <v>8</v>
      </c>
      <c r="I447" s="1" t="s">
        <v>29</v>
      </c>
      <c r="J447" s="1">
        <v>7</v>
      </c>
    </row>
    <row r="448" spans="1:10">
      <c r="A448" t="s">
        <v>28</v>
      </c>
      <c r="B448">
        <v>2017</v>
      </c>
      <c r="C448" s="2">
        <v>43042</v>
      </c>
      <c r="D448" s="1" t="s">
        <v>6</v>
      </c>
      <c r="E448" t="s">
        <v>14</v>
      </c>
      <c r="F448" s="8">
        <v>0</v>
      </c>
      <c r="G448" t="s">
        <v>34</v>
      </c>
      <c r="H448" s="1" t="s">
        <v>8</v>
      </c>
      <c r="I448" s="1" t="s">
        <v>30</v>
      </c>
      <c r="J448" s="1">
        <v>20</v>
      </c>
    </row>
    <row r="449" spans="1:10">
      <c r="A449" t="s">
        <v>28</v>
      </c>
      <c r="B449">
        <v>2017</v>
      </c>
      <c r="C449" s="2">
        <v>43042</v>
      </c>
      <c r="D449" s="1" t="s">
        <v>6</v>
      </c>
      <c r="E449" t="s">
        <v>14</v>
      </c>
      <c r="F449" s="8">
        <v>0</v>
      </c>
      <c r="G449" t="s">
        <v>34</v>
      </c>
      <c r="H449" s="1" t="s">
        <v>8</v>
      </c>
      <c r="I449" s="1" t="s">
        <v>31</v>
      </c>
      <c r="J449" s="1">
        <v>22</v>
      </c>
    </row>
    <row r="450" spans="1:10">
      <c r="A450" t="s">
        <v>28</v>
      </c>
      <c r="B450">
        <v>2017</v>
      </c>
      <c r="C450" s="2">
        <v>43042</v>
      </c>
      <c r="D450" s="1" t="s">
        <v>6</v>
      </c>
      <c r="E450" t="s">
        <v>14</v>
      </c>
      <c r="F450" s="8">
        <v>0</v>
      </c>
      <c r="G450" t="s">
        <v>37</v>
      </c>
      <c r="H450" s="1" t="s">
        <v>9</v>
      </c>
      <c r="I450" s="1" t="s">
        <v>29</v>
      </c>
      <c r="J450" s="1">
        <v>21</v>
      </c>
    </row>
    <row r="451" spans="1:10">
      <c r="A451" t="s">
        <v>28</v>
      </c>
      <c r="B451">
        <v>2017</v>
      </c>
      <c r="C451" s="2">
        <v>43042</v>
      </c>
      <c r="D451" s="1" t="s">
        <v>6</v>
      </c>
      <c r="E451" t="s">
        <v>14</v>
      </c>
      <c r="F451" s="8">
        <v>0</v>
      </c>
      <c r="G451" t="s">
        <v>37</v>
      </c>
      <c r="H451" s="1" t="s">
        <v>9</v>
      </c>
      <c r="I451" s="1" t="s">
        <v>30</v>
      </c>
      <c r="J451" s="1">
        <v>25</v>
      </c>
    </row>
    <row r="452" spans="1:10">
      <c r="A452" t="s">
        <v>28</v>
      </c>
      <c r="B452">
        <v>2017</v>
      </c>
      <c r="C452" s="2">
        <v>43042</v>
      </c>
      <c r="D452" s="1" t="s">
        <v>6</v>
      </c>
      <c r="E452" t="s">
        <v>14</v>
      </c>
      <c r="F452" s="8">
        <v>0</v>
      </c>
      <c r="G452" t="s">
        <v>37</v>
      </c>
      <c r="H452" s="1" t="s">
        <v>9</v>
      </c>
      <c r="I452" s="1" t="s">
        <v>31</v>
      </c>
      <c r="J452" s="1">
        <v>29</v>
      </c>
    </row>
    <row r="453" spans="1:10">
      <c r="A453" t="s">
        <v>28</v>
      </c>
      <c r="B453">
        <v>2017</v>
      </c>
      <c r="C453" s="2">
        <v>43042</v>
      </c>
      <c r="D453" s="1" t="s">
        <v>6</v>
      </c>
      <c r="E453" t="s">
        <v>14</v>
      </c>
      <c r="F453" s="8">
        <v>1</v>
      </c>
      <c r="G453" t="s">
        <v>36</v>
      </c>
      <c r="H453" s="1" t="s">
        <v>2</v>
      </c>
      <c r="I453" s="1" t="s">
        <v>29</v>
      </c>
      <c r="J453" s="1">
        <v>40</v>
      </c>
    </row>
    <row r="454" spans="1:10">
      <c r="A454" t="s">
        <v>28</v>
      </c>
      <c r="B454">
        <v>2017</v>
      </c>
      <c r="C454" s="2">
        <v>43042</v>
      </c>
      <c r="D454" s="1" t="s">
        <v>6</v>
      </c>
      <c r="E454" t="s">
        <v>14</v>
      </c>
      <c r="F454" s="8">
        <v>1</v>
      </c>
      <c r="G454" t="s">
        <v>36</v>
      </c>
      <c r="H454" s="1" t="s">
        <v>2</v>
      </c>
      <c r="I454" s="1" t="s">
        <v>30</v>
      </c>
      <c r="J454" s="1">
        <v>40</v>
      </c>
    </row>
    <row r="455" spans="1:10">
      <c r="A455" t="s">
        <v>28</v>
      </c>
      <c r="B455">
        <v>2017</v>
      </c>
      <c r="C455" s="2">
        <v>43042</v>
      </c>
      <c r="D455" s="1" t="s">
        <v>6</v>
      </c>
      <c r="E455" t="s">
        <v>14</v>
      </c>
      <c r="F455" s="8">
        <v>1</v>
      </c>
      <c r="G455" t="s">
        <v>36</v>
      </c>
      <c r="H455" s="1" t="s">
        <v>2</v>
      </c>
      <c r="I455" s="1" t="s">
        <v>31</v>
      </c>
      <c r="J455" s="1">
        <v>40</v>
      </c>
    </row>
    <row r="456" spans="1:10">
      <c r="A456" t="s">
        <v>28</v>
      </c>
      <c r="B456">
        <v>2017</v>
      </c>
      <c r="C456" s="2">
        <v>43042</v>
      </c>
      <c r="D456" s="1" t="s">
        <v>6</v>
      </c>
      <c r="E456" t="s">
        <v>14</v>
      </c>
      <c r="F456" s="8">
        <v>1</v>
      </c>
      <c r="G456" t="s">
        <v>34</v>
      </c>
      <c r="H456" s="1" t="s">
        <v>3</v>
      </c>
      <c r="I456" s="1" t="s">
        <v>29</v>
      </c>
      <c r="J456" s="1">
        <v>29</v>
      </c>
    </row>
    <row r="457" spans="1:10">
      <c r="A457" t="s">
        <v>28</v>
      </c>
      <c r="B457">
        <v>2017</v>
      </c>
      <c r="C457" s="2">
        <v>43042</v>
      </c>
      <c r="D457" s="1" t="s">
        <v>6</v>
      </c>
      <c r="E457" t="s">
        <v>14</v>
      </c>
      <c r="F457" s="8">
        <v>1</v>
      </c>
      <c r="G457" t="s">
        <v>34</v>
      </c>
      <c r="H457" s="1" t="s">
        <v>3</v>
      </c>
      <c r="I457" s="1" t="s">
        <v>30</v>
      </c>
      <c r="J457" s="1">
        <v>40</v>
      </c>
    </row>
    <row r="458" spans="1:10">
      <c r="A458" t="s">
        <v>28</v>
      </c>
      <c r="B458">
        <v>2017</v>
      </c>
      <c r="C458" s="2">
        <v>43042</v>
      </c>
      <c r="D458" s="1" t="s">
        <v>6</v>
      </c>
      <c r="E458" t="s">
        <v>14</v>
      </c>
      <c r="F458" s="8">
        <v>1</v>
      </c>
      <c r="G458" t="s">
        <v>34</v>
      </c>
      <c r="H458" s="1" t="s">
        <v>3</v>
      </c>
      <c r="I458" s="1" t="s">
        <v>31</v>
      </c>
      <c r="J458" s="1">
        <v>41</v>
      </c>
    </row>
    <row r="459" spans="1:10">
      <c r="A459" t="s">
        <v>28</v>
      </c>
      <c r="B459">
        <v>2017</v>
      </c>
      <c r="C459" s="2">
        <v>43042</v>
      </c>
      <c r="D459" s="1" t="s">
        <v>6</v>
      </c>
      <c r="E459" t="s">
        <v>14</v>
      </c>
      <c r="F459" s="8">
        <v>1</v>
      </c>
      <c r="G459" t="s">
        <v>37</v>
      </c>
      <c r="H459" s="1" t="s">
        <v>4</v>
      </c>
      <c r="I459" s="1" t="s">
        <v>29</v>
      </c>
      <c r="J459" s="1">
        <v>40</v>
      </c>
    </row>
    <row r="460" spans="1:10">
      <c r="A460" t="s">
        <v>28</v>
      </c>
      <c r="B460">
        <v>2017</v>
      </c>
      <c r="C460" s="2">
        <v>43042</v>
      </c>
      <c r="D460" s="1" t="s">
        <v>6</v>
      </c>
      <c r="E460" t="s">
        <v>14</v>
      </c>
      <c r="F460" s="8">
        <v>1</v>
      </c>
      <c r="G460" t="s">
        <v>37</v>
      </c>
      <c r="H460" s="1" t="s">
        <v>4</v>
      </c>
      <c r="I460" s="1" t="s">
        <v>30</v>
      </c>
      <c r="J460" s="1">
        <v>38</v>
      </c>
    </row>
    <row r="461" spans="1:10">
      <c r="A461" t="s">
        <v>28</v>
      </c>
      <c r="B461">
        <v>2017</v>
      </c>
      <c r="C461" s="2">
        <v>43042</v>
      </c>
      <c r="D461" s="1" t="s">
        <v>6</v>
      </c>
      <c r="E461" t="s">
        <v>14</v>
      </c>
      <c r="F461" s="8">
        <v>1</v>
      </c>
      <c r="G461" t="s">
        <v>37</v>
      </c>
      <c r="H461" s="1" t="s">
        <v>4</v>
      </c>
      <c r="I461" s="1" t="s">
        <v>31</v>
      </c>
      <c r="J461" s="1">
        <v>46</v>
      </c>
    </row>
    <row r="462" spans="1:10">
      <c r="A462" t="s">
        <v>28</v>
      </c>
      <c r="B462">
        <v>2017</v>
      </c>
      <c r="C462" s="2">
        <v>43042</v>
      </c>
      <c r="D462" s="1" t="s">
        <v>6</v>
      </c>
      <c r="E462" t="s">
        <v>14</v>
      </c>
      <c r="F462" s="8">
        <v>3</v>
      </c>
      <c r="G462" t="s">
        <v>36</v>
      </c>
      <c r="H462" s="1" t="s">
        <v>10</v>
      </c>
      <c r="I462" s="1" t="s">
        <v>29</v>
      </c>
      <c r="J462" s="1">
        <v>26</v>
      </c>
    </row>
    <row r="463" spans="1:10">
      <c r="A463" t="s">
        <v>28</v>
      </c>
      <c r="B463">
        <v>2017</v>
      </c>
      <c r="C463" s="2">
        <v>43042</v>
      </c>
      <c r="D463" s="1" t="s">
        <v>6</v>
      </c>
      <c r="E463" t="s">
        <v>14</v>
      </c>
      <c r="F463" s="8">
        <v>3</v>
      </c>
      <c r="G463" t="s">
        <v>36</v>
      </c>
      <c r="H463" s="1" t="s">
        <v>10</v>
      </c>
      <c r="I463" s="1" t="s">
        <v>30</v>
      </c>
      <c r="J463" s="1">
        <v>30</v>
      </c>
    </row>
    <row r="464" spans="1:10">
      <c r="A464" t="s">
        <v>28</v>
      </c>
      <c r="B464">
        <v>2017</v>
      </c>
      <c r="C464" s="2">
        <v>43042</v>
      </c>
      <c r="D464" s="1" t="s">
        <v>6</v>
      </c>
      <c r="E464" t="s">
        <v>14</v>
      </c>
      <c r="F464" s="8">
        <v>3</v>
      </c>
      <c r="G464" t="s">
        <v>36</v>
      </c>
      <c r="H464" s="1" t="s">
        <v>10</v>
      </c>
      <c r="I464" s="1" t="s">
        <v>31</v>
      </c>
      <c r="J464" s="1">
        <v>25</v>
      </c>
    </row>
    <row r="465" spans="1:10">
      <c r="A465" t="s">
        <v>28</v>
      </c>
      <c r="B465">
        <v>2017</v>
      </c>
      <c r="C465" s="2">
        <v>43042</v>
      </c>
      <c r="D465" s="1" t="s">
        <v>6</v>
      </c>
      <c r="E465" t="s">
        <v>14</v>
      </c>
      <c r="F465" s="8">
        <v>3</v>
      </c>
      <c r="G465" t="s">
        <v>34</v>
      </c>
      <c r="H465" s="1" t="s">
        <v>11</v>
      </c>
      <c r="I465" s="1" t="s">
        <v>29</v>
      </c>
      <c r="J465" s="1">
        <v>33</v>
      </c>
    </row>
    <row r="466" spans="1:10">
      <c r="A466" t="s">
        <v>28</v>
      </c>
      <c r="B466">
        <v>2017</v>
      </c>
      <c r="C466" s="2">
        <v>43042</v>
      </c>
      <c r="D466" s="1" t="s">
        <v>6</v>
      </c>
      <c r="E466" t="s">
        <v>14</v>
      </c>
      <c r="F466" s="8">
        <v>3</v>
      </c>
      <c r="G466" t="s">
        <v>34</v>
      </c>
      <c r="H466" s="1" t="s">
        <v>11</v>
      </c>
      <c r="I466" s="1" t="s">
        <v>30</v>
      </c>
      <c r="J466" s="1">
        <v>35</v>
      </c>
    </row>
    <row r="467" spans="1:10">
      <c r="A467" t="s">
        <v>28</v>
      </c>
      <c r="B467">
        <v>2017</v>
      </c>
      <c r="C467" s="2">
        <v>43042</v>
      </c>
      <c r="D467" s="1" t="s">
        <v>6</v>
      </c>
      <c r="E467" t="s">
        <v>14</v>
      </c>
      <c r="F467" s="8">
        <v>3</v>
      </c>
      <c r="G467" t="s">
        <v>34</v>
      </c>
      <c r="H467" s="1" t="s">
        <v>11</v>
      </c>
      <c r="I467" s="1" t="s">
        <v>31</v>
      </c>
      <c r="J467" s="1">
        <v>30</v>
      </c>
    </row>
    <row r="468" spans="1:10">
      <c r="A468" t="s">
        <v>28</v>
      </c>
      <c r="B468">
        <v>2017</v>
      </c>
      <c r="C468" s="2">
        <v>43042</v>
      </c>
      <c r="D468" s="1" t="s">
        <v>6</v>
      </c>
      <c r="E468" t="s">
        <v>14</v>
      </c>
      <c r="F468" s="8">
        <v>3</v>
      </c>
      <c r="G468" t="s">
        <v>37</v>
      </c>
      <c r="H468" s="1" t="s">
        <v>12</v>
      </c>
      <c r="I468" s="1" t="s">
        <v>29</v>
      </c>
      <c r="J468" s="1">
        <v>50</v>
      </c>
    </row>
    <row r="469" spans="1:10">
      <c r="A469" t="s">
        <v>28</v>
      </c>
      <c r="B469">
        <v>2017</v>
      </c>
      <c r="C469" s="2">
        <v>43042</v>
      </c>
      <c r="D469" s="1" t="s">
        <v>6</v>
      </c>
      <c r="E469" t="s">
        <v>14</v>
      </c>
      <c r="F469" s="8">
        <v>3</v>
      </c>
      <c r="G469" t="s">
        <v>37</v>
      </c>
      <c r="H469" s="1" t="s">
        <v>12</v>
      </c>
      <c r="I469" s="1" t="s">
        <v>30</v>
      </c>
      <c r="J469" s="1">
        <v>45</v>
      </c>
    </row>
    <row r="470" spans="1:10">
      <c r="A470" t="s">
        <v>28</v>
      </c>
      <c r="B470">
        <v>2017</v>
      </c>
      <c r="C470" s="2">
        <v>43042</v>
      </c>
      <c r="D470" s="1" t="s">
        <v>6</v>
      </c>
      <c r="E470" t="s">
        <v>14</v>
      </c>
      <c r="F470" s="8">
        <v>3</v>
      </c>
      <c r="G470" t="s">
        <v>37</v>
      </c>
      <c r="H470" s="1" t="s">
        <v>12</v>
      </c>
      <c r="I470" s="1" t="s">
        <v>31</v>
      </c>
      <c r="J470" s="1">
        <v>40</v>
      </c>
    </row>
    <row r="471" spans="1:10">
      <c r="A471" t="s">
        <v>28</v>
      </c>
      <c r="B471">
        <v>2018</v>
      </c>
      <c r="C471" s="2">
        <v>43409</v>
      </c>
      <c r="D471" s="1" t="s">
        <v>6</v>
      </c>
      <c r="E471" t="s">
        <v>14</v>
      </c>
      <c r="F471" s="8">
        <v>0</v>
      </c>
      <c r="G471" t="s">
        <v>36</v>
      </c>
      <c r="H471" s="1" t="s">
        <v>7</v>
      </c>
      <c r="I471" s="1" t="s">
        <v>29</v>
      </c>
      <c r="J471" s="1">
        <v>3</v>
      </c>
    </row>
    <row r="472" spans="1:10">
      <c r="A472" t="s">
        <v>28</v>
      </c>
      <c r="B472">
        <v>2018</v>
      </c>
      <c r="C472" s="2">
        <v>43409</v>
      </c>
      <c r="D472" s="1" t="s">
        <v>6</v>
      </c>
      <c r="E472" t="s">
        <v>14</v>
      </c>
      <c r="F472" s="8">
        <v>0</v>
      </c>
      <c r="G472" t="s">
        <v>36</v>
      </c>
      <c r="H472" s="1" t="s">
        <v>7</v>
      </c>
      <c r="I472" s="1" t="s">
        <v>30</v>
      </c>
      <c r="J472" s="1">
        <v>10</v>
      </c>
    </row>
    <row r="473" spans="1:10">
      <c r="A473" t="s">
        <v>28</v>
      </c>
      <c r="B473">
        <v>2018</v>
      </c>
      <c r="C473" s="2">
        <v>43409</v>
      </c>
      <c r="D473" s="1" t="s">
        <v>6</v>
      </c>
      <c r="E473" t="s">
        <v>14</v>
      </c>
      <c r="F473" s="8">
        <v>0</v>
      </c>
      <c r="G473" t="s">
        <v>36</v>
      </c>
      <c r="H473" s="1" t="s">
        <v>7</v>
      </c>
      <c r="I473" s="1" t="s">
        <v>31</v>
      </c>
      <c r="J473" s="1">
        <v>10</v>
      </c>
    </row>
    <row r="474" spans="1:10">
      <c r="A474" t="s">
        <v>28</v>
      </c>
      <c r="B474">
        <v>2018</v>
      </c>
      <c r="C474" s="2">
        <v>43409</v>
      </c>
      <c r="D474" s="1" t="s">
        <v>6</v>
      </c>
      <c r="E474" t="s">
        <v>14</v>
      </c>
      <c r="F474" s="8">
        <v>0</v>
      </c>
      <c r="G474" t="s">
        <v>34</v>
      </c>
      <c r="H474" s="1" t="s">
        <v>8</v>
      </c>
      <c r="I474" s="1" t="s">
        <v>29</v>
      </c>
      <c r="J474" s="1">
        <v>10</v>
      </c>
    </row>
    <row r="475" spans="1:10">
      <c r="A475" t="s">
        <v>28</v>
      </c>
      <c r="B475">
        <v>2018</v>
      </c>
      <c r="C475" s="2">
        <v>43409</v>
      </c>
      <c r="D475" s="1" t="s">
        <v>6</v>
      </c>
      <c r="E475" t="s">
        <v>14</v>
      </c>
      <c r="F475" s="8">
        <v>0</v>
      </c>
      <c r="G475" t="s">
        <v>34</v>
      </c>
      <c r="H475" s="1" t="s">
        <v>8</v>
      </c>
      <c r="I475" s="1" t="s">
        <v>30</v>
      </c>
      <c r="J475" s="1">
        <v>19</v>
      </c>
    </row>
    <row r="476" spans="1:10">
      <c r="A476" t="s">
        <v>28</v>
      </c>
      <c r="B476">
        <v>2018</v>
      </c>
      <c r="C476" s="2">
        <v>43409</v>
      </c>
      <c r="D476" s="1" t="s">
        <v>6</v>
      </c>
      <c r="E476" t="s">
        <v>14</v>
      </c>
      <c r="F476" s="8">
        <v>0</v>
      </c>
      <c r="G476" t="s">
        <v>34</v>
      </c>
      <c r="H476" s="1" t="s">
        <v>8</v>
      </c>
      <c r="I476" s="1" t="s">
        <v>31</v>
      </c>
      <c r="J476" s="1">
        <v>20</v>
      </c>
    </row>
    <row r="477" spans="1:10">
      <c r="A477" t="s">
        <v>28</v>
      </c>
      <c r="B477">
        <v>2018</v>
      </c>
      <c r="C477" s="2">
        <v>43409</v>
      </c>
      <c r="D477" s="1" t="s">
        <v>6</v>
      </c>
      <c r="E477" t="s">
        <v>14</v>
      </c>
      <c r="F477" s="8">
        <v>0</v>
      </c>
      <c r="G477" t="s">
        <v>37</v>
      </c>
      <c r="H477" s="1" t="s">
        <v>9</v>
      </c>
      <c r="I477" s="1" t="s">
        <v>29</v>
      </c>
      <c r="J477" s="1">
        <v>10</v>
      </c>
    </row>
    <row r="478" spans="1:10">
      <c r="A478" t="s">
        <v>28</v>
      </c>
      <c r="B478">
        <v>2018</v>
      </c>
      <c r="C478" s="2">
        <v>43409</v>
      </c>
      <c r="D478" s="1" t="s">
        <v>6</v>
      </c>
      <c r="E478" t="s">
        <v>14</v>
      </c>
      <c r="F478" s="8">
        <v>0</v>
      </c>
      <c r="G478" t="s">
        <v>37</v>
      </c>
      <c r="H478" s="1" t="s">
        <v>9</v>
      </c>
      <c r="I478" s="1" t="s">
        <v>30</v>
      </c>
      <c r="J478" s="1">
        <v>25</v>
      </c>
    </row>
    <row r="479" spans="1:10">
      <c r="A479" t="s">
        <v>28</v>
      </c>
      <c r="B479">
        <v>2018</v>
      </c>
      <c r="C479" s="2">
        <v>43409</v>
      </c>
      <c r="D479" s="1" t="s">
        <v>6</v>
      </c>
      <c r="E479" t="s">
        <v>14</v>
      </c>
      <c r="F479" s="8">
        <v>0</v>
      </c>
      <c r="G479" t="s">
        <v>37</v>
      </c>
      <c r="H479" s="1" t="s">
        <v>9</v>
      </c>
      <c r="I479" s="1" t="s">
        <v>31</v>
      </c>
      <c r="J479" s="1">
        <v>20</v>
      </c>
    </row>
    <row r="480" spans="1:10">
      <c r="A480" t="s">
        <v>28</v>
      </c>
      <c r="B480">
        <v>2018</v>
      </c>
      <c r="C480" s="2">
        <v>43409</v>
      </c>
      <c r="D480" s="1" t="s">
        <v>6</v>
      </c>
      <c r="E480" t="s">
        <v>14</v>
      </c>
      <c r="F480" s="8">
        <v>1</v>
      </c>
      <c r="G480" t="s">
        <v>36</v>
      </c>
      <c r="H480" s="1" t="s">
        <v>2</v>
      </c>
      <c r="I480" s="1" t="s">
        <v>29</v>
      </c>
      <c r="J480" s="1">
        <v>35</v>
      </c>
    </row>
    <row r="481" spans="1:10">
      <c r="A481" t="s">
        <v>28</v>
      </c>
      <c r="B481">
        <v>2018</v>
      </c>
      <c r="C481" s="2">
        <v>43409</v>
      </c>
      <c r="D481" s="1" t="s">
        <v>6</v>
      </c>
      <c r="E481" t="s">
        <v>14</v>
      </c>
      <c r="F481" s="8">
        <v>1</v>
      </c>
      <c r="G481" t="s">
        <v>36</v>
      </c>
      <c r="H481" s="1" t="s">
        <v>2</v>
      </c>
      <c r="I481" s="1" t="s">
        <v>30</v>
      </c>
      <c r="J481" s="1">
        <v>35</v>
      </c>
    </row>
    <row r="482" spans="1:10">
      <c r="A482" t="s">
        <v>28</v>
      </c>
      <c r="B482">
        <v>2018</v>
      </c>
      <c r="C482" s="2">
        <v>43409</v>
      </c>
      <c r="D482" s="1" t="s">
        <v>6</v>
      </c>
      <c r="E482" t="s">
        <v>14</v>
      </c>
      <c r="F482" s="8">
        <v>1</v>
      </c>
      <c r="G482" t="s">
        <v>36</v>
      </c>
      <c r="H482" s="1" t="s">
        <v>2</v>
      </c>
      <c r="I482" s="1" t="s">
        <v>31</v>
      </c>
      <c r="J482" s="1">
        <v>35</v>
      </c>
    </row>
    <row r="483" spans="1:10">
      <c r="A483" t="s">
        <v>28</v>
      </c>
      <c r="B483">
        <v>2018</v>
      </c>
      <c r="C483" s="2">
        <v>43409</v>
      </c>
      <c r="D483" s="1" t="s">
        <v>6</v>
      </c>
      <c r="E483" t="s">
        <v>14</v>
      </c>
      <c r="F483" s="8">
        <v>1</v>
      </c>
      <c r="G483" t="s">
        <v>34</v>
      </c>
      <c r="H483" s="1" t="s">
        <v>3</v>
      </c>
      <c r="I483" s="1" t="s">
        <v>29</v>
      </c>
      <c r="J483" s="1">
        <v>30</v>
      </c>
    </row>
    <row r="484" spans="1:10">
      <c r="A484" t="s">
        <v>28</v>
      </c>
      <c r="B484">
        <v>2018</v>
      </c>
      <c r="C484" s="2">
        <v>43409</v>
      </c>
      <c r="D484" s="1" t="s">
        <v>6</v>
      </c>
      <c r="E484" t="s">
        <v>14</v>
      </c>
      <c r="F484" s="8">
        <v>1</v>
      </c>
      <c r="G484" t="s">
        <v>34</v>
      </c>
      <c r="H484" s="1" t="s">
        <v>3</v>
      </c>
      <c r="I484" s="1" t="s">
        <v>30</v>
      </c>
      <c r="J484" s="1">
        <v>40</v>
      </c>
    </row>
    <row r="485" spans="1:10">
      <c r="A485" t="s">
        <v>28</v>
      </c>
      <c r="B485">
        <v>2018</v>
      </c>
      <c r="C485" s="2">
        <v>43409</v>
      </c>
      <c r="D485" s="1" t="s">
        <v>6</v>
      </c>
      <c r="E485" t="s">
        <v>14</v>
      </c>
      <c r="F485" s="8">
        <v>1</v>
      </c>
      <c r="G485" t="s">
        <v>34</v>
      </c>
      <c r="H485" s="1" t="s">
        <v>3</v>
      </c>
      <c r="I485" s="1" t="s">
        <v>31</v>
      </c>
      <c r="J485" s="1">
        <v>27</v>
      </c>
    </row>
    <row r="486" spans="1:10">
      <c r="A486" t="s">
        <v>28</v>
      </c>
      <c r="B486">
        <v>2018</v>
      </c>
      <c r="C486" s="2">
        <v>43409</v>
      </c>
      <c r="D486" s="1" t="s">
        <v>6</v>
      </c>
      <c r="E486" t="s">
        <v>14</v>
      </c>
      <c r="F486" s="8">
        <v>1</v>
      </c>
      <c r="G486" t="s">
        <v>37</v>
      </c>
      <c r="H486" s="1" t="s">
        <v>4</v>
      </c>
      <c r="I486" s="1" t="s">
        <v>29</v>
      </c>
      <c r="J486" s="1">
        <v>35</v>
      </c>
    </row>
    <row r="487" spans="1:10">
      <c r="A487" t="s">
        <v>28</v>
      </c>
      <c r="B487">
        <v>2018</v>
      </c>
      <c r="C487" s="2">
        <v>43409</v>
      </c>
      <c r="D487" s="1" t="s">
        <v>6</v>
      </c>
      <c r="E487" t="s">
        <v>14</v>
      </c>
      <c r="F487" s="8">
        <v>1</v>
      </c>
      <c r="G487" t="s">
        <v>37</v>
      </c>
      <c r="H487" s="1" t="s">
        <v>4</v>
      </c>
      <c r="I487" s="1" t="s">
        <v>30</v>
      </c>
      <c r="J487" s="1">
        <v>30</v>
      </c>
    </row>
    <row r="488" spans="1:10">
      <c r="A488" t="s">
        <v>28</v>
      </c>
      <c r="B488">
        <v>2018</v>
      </c>
      <c r="C488" s="2">
        <v>43409</v>
      </c>
      <c r="D488" s="1" t="s">
        <v>6</v>
      </c>
      <c r="E488" t="s">
        <v>14</v>
      </c>
      <c r="F488" s="8">
        <v>1</v>
      </c>
      <c r="G488" t="s">
        <v>37</v>
      </c>
      <c r="H488" s="1" t="s">
        <v>4</v>
      </c>
      <c r="I488" s="1" t="s">
        <v>31</v>
      </c>
      <c r="J488" s="1">
        <v>31</v>
      </c>
    </row>
    <row r="489" spans="1:10">
      <c r="A489" t="s">
        <v>28</v>
      </c>
      <c r="B489">
        <v>2018</v>
      </c>
      <c r="C489" s="2">
        <v>43409</v>
      </c>
      <c r="D489" s="1" t="s">
        <v>6</v>
      </c>
      <c r="E489" t="s">
        <v>14</v>
      </c>
      <c r="F489" s="8">
        <v>3</v>
      </c>
      <c r="G489" t="s">
        <v>36</v>
      </c>
      <c r="H489" s="1" t="s">
        <v>10</v>
      </c>
      <c r="I489" s="1" t="s">
        <v>29</v>
      </c>
      <c r="J489" s="1">
        <v>10</v>
      </c>
    </row>
    <row r="490" spans="1:10">
      <c r="A490" t="s">
        <v>28</v>
      </c>
      <c r="B490">
        <v>2018</v>
      </c>
      <c r="C490" s="2">
        <v>43409</v>
      </c>
      <c r="D490" s="1" t="s">
        <v>6</v>
      </c>
      <c r="E490" t="s">
        <v>14</v>
      </c>
      <c r="F490" s="8">
        <v>3</v>
      </c>
      <c r="G490" t="s">
        <v>36</v>
      </c>
      <c r="H490" s="1" t="s">
        <v>10</v>
      </c>
      <c r="I490" s="1" t="s">
        <v>30</v>
      </c>
      <c r="J490" s="1">
        <v>25</v>
      </c>
    </row>
    <row r="491" spans="1:10">
      <c r="A491" t="s">
        <v>28</v>
      </c>
      <c r="B491">
        <v>2018</v>
      </c>
      <c r="C491" s="2">
        <v>43409</v>
      </c>
      <c r="D491" s="1" t="s">
        <v>6</v>
      </c>
      <c r="E491" t="s">
        <v>14</v>
      </c>
      <c r="F491" s="8">
        <v>3</v>
      </c>
      <c r="G491" t="s">
        <v>36</v>
      </c>
      <c r="H491" s="1" t="s">
        <v>10</v>
      </c>
      <c r="I491" s="1" t="s">
        <v>31</v>
      </c>
      <c r="J491" s="1">
        <v>29</v>
      </c>
    </row>
    <row r="492" spans="1:10">
      <c r="A492" t="s">
        <v>28</v>
      </c>
      <c r="B492">
        <v>2018</v>
      </c>
      <c r="C492" s="2">
        <v>43409</v>
      </c>
      <c r="D492" s="1" t="s">
        <v>6</v>
      </c>
      <c r="E492" t="s">
        <v>14</v>
      </c>
      <c r="F492" s="8">
        <v>3</v>
      </c>
      <c r="G492" t="s">
        <v>34</v>
      </c>
      <c r="H492" s="1" t="s">
        <v>11</v>
      </c>
      <c r="I492" s="1" t="s">
        <v>29</v>
      </c>
      <c r="J492" s="1">
        <v>26</v>
      </c>
    </row>
    <row r="493" spans="1:10">
      <c r="A493" t="s">
        <v>28</v>
      </c>
      <c r="B493">
        <v>2018</v>
      </c>
      <c r="C493" s="2">
        <v>43409</v>
      </c>
      <c r="D493" s="1" t="s">
        <v>6</v>
      </c>
      <c r="E493" t="s">
        <v>14</v>
      </c>
      <c r="F493" s="8">
        <v>3</v>
      </c>
      <c r="G493" t="s">
        <v>34</v>
      </c>
      <c r="H493" s="1" t="s">
        <v>11</v>
      </c>
      <c r="I493" s="1" t="s">
        <v>30</v>
      </c>
      <c r="J493" s="1">
        <v>30</v>
      </c>
    </row>
    <row r="494" spans="1:10">
      <c r="A494" t="s">
        <v>28</v>
      </c>
      <c r="B494">
        <v>2018</v>
      </c>
      <c r="C494" s="2">
        <v>43409</v>
      </c>
      <c r="D494" s="1" t="s">
        <v>6</v>
      </c>
      <c r="E494" t="s">
        <v>14</v>
      </c>
      <c r="F494" s="8">
        <v>3</v>
      </c>
      <c r="G494" t="s">
        <v>34</v>
      </c>
      <c r="H494" s="1" t="s">
        <v>11</v>
      </c>
      <c r="I494" s="1" t="s">
        <v>31</v>
      </c>
      <c r="J494" s="1">
        <v>35</v>
      </c>
    </row>
    <row r="495" spans="1:10">
      <c r="A495" t="s">
        <v>28</v>
      </c>
      <c r="B495">
        <v>2018</v>
      </c>
      <c r="C495" s="2">
        <v>43409</v>
      </c>
      <c r="D495" s="1" t="s">
        <v>6</v>
      </c>
      <c r="E495" t="s">
        <v>14</v>
      </c>
      <c r="F495" s="8">
        <v>3</v>
      </c>
      <c r="G495" t="s">
        <v>37</v>
      </c>
      <c r="H495" s="1" t="s">
        <v>12</v>
      </c>
      <c r="I495" s="1" t="s">
        <v>29</v>
      </c>
      <c r="J495" s="1">
        <v>25</v>
      </c>
    </row>
    <row r="496" spans="1:10">
      <c r="A496" t="s">
        <v>28</v>
      </c>
      <c r="B496">
        <v>2018</v>
      </c>
      <c r="C496" s="2">
        <v>43409</v>
      </c>
      <c r="D496" s="1" t="s">
        <v>6</v>
      </c>
      <c r="E496" t="s">
        <v>14</v>
      </c>
      <c r="F496" s="8">
        <v>3</v>
      </c>
      <c r="G496" t="s">
        <v>37</v>
      </c>
      <c r="H496" s="1" t="s">
        <v>12</v>
      </c>
      <c r="I496" s="1" t="s">
        <v>30</v>
      </c>
      <c r="J496" s="1">
        <v>48</v>
      </c>
    </row>
    <row r="497" spans="1:10">
      <c r="A497" t="s">
        <v>28</v>
      </c>
      <c r="B497">
        <v>2018</v>
      </c>
      <c r="C497" s="2">
        <v>43409</v>
      </c>
      <c r="D497" s="1" t="s">
        <v>6</v>
      </c>
      <c r="E497" t="s">
        <v>14</v>
      </c>
      <c r="F497" s="8">
        <v>3</v>
      </c>
      <c r="G497" t="s">
        <v>37</v>
      </c>
      <c r="H497" s="1" t="s">
        <v>12</v>
      </c>
      <c r="I497" s="1" t="s">
        <v>31</v>
      </c>
      <c r="J497" s="1">
        <v>40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X228"/>
  <sheetViews>
    <sheetView topLeftCell="A80" zoomScale="69" zoomScaleNormal="69" workbookViewId="0">
      <pane xSplit="1" topLeftCell="F1" activePane="topRight" state="frozen"/>
      <selection activeCell="A80" sqref="A80"/>
      <selection pane="topRight" activeCell="V107" sqref="V107"/>
    </sheetView>
  </sheetViews>
  <sheetFormatPr defaultColWidth="10.7109375" defaultRowHeight="12.75"/>
  <cols>
    <col min="1" max="1" width="17.5703125" style="6" customWidth="1"/>
    <col min="2" max="9" width="12.7109375" style="6" customWidth="1"/>
    <col min="10" max="23" width="12.7109375" style="8" customWidth="1"/>
    <col min="24" max="24" width="17" style="8" customWidth="1"/>
    <col min="25" max="25" width="23.28515625" style="8" customWidth="1"/>
    <col min="26" max="26" width="21.28515625" style="8" customWidth="1"/>
    <col min="27" max="27" width="23.28515625" style="8" customWidth="1"/>
    <col min="28" max="28" width="21.28515625" style="8" customWidth="1"/>
    <col min="29" max="29" width="23.28515625" style="8" customWidth="1"/>
    <col min="30" max="30" width="21.28515625" style="8" customWidth="1"/>
    <col min="31" max="31" width="23.28515625" style="8" customWidth="1"/>
    <col min="32" max="32" width="21.28515625" style="8" customWidth="1"/>
    <col min="33" max="33" width="23.28515625" style="8" customWidth="1"/>
    <col min="34" max="34" width="21.28515625" style="8" customWidth="1"/>
    <col min="35" max="35" width="23.28515625" style="8" customWidth="1"/>
    <col min="36" max="36" width="21.28515625" style="8" customWidth="1"/>
    <col min="37" max="37" width="23.28515625" style="8" customWidth="1"/>
    <col min="38" max="38" width="21.28515625" style="8" customWidth="1"/>
    <col min="39" max="39" width="29.85546875" style="8" customWidth="1"/>
    <col min="40" max="40" width="28" style="8" customWidth="1"/>
    <col min="41" max="41" width="7.7109375" style="8" customWidth="1"/>
    <col min="42" max="42" width="9.140625" style="8" customWidth="1"/>
    <col min="43" max="44" width="7.7109375" style="8" customWidth="1"/>
    <col min="45" max="45" width="9.140625" style="8" customWidth="1"/>
    <col min="46" max="46" width="7.7109375" style="8" customWidth="1"/>
    <col min="47" max="47" width="9.140625" style="8" customWidth="1"/>
    <col min="48" max="49" width="7.7109375" style="8" customWidth="1"/>
    <col min="50" max="50" width="14.85546875" style="8" bestFit="1" customWidth="1"/>
    <col min="51" max="16384" width="10.7109375" style="8"/>
  </cols>
  <sheetData>
    <row r="4" spans="1:13">
      <c r="A4" s="83" t="s">
        <v>16</v>
      </c>
      <c r="B4" s="83" t="s">
        <v>20</v>
      </c>
      <c r="C4" s="84"/>
      <c r="D4" s="84"/>
      <c r="E4" s="85"/>
      <c r="F4"/>
      <c r="H4" s="6" t="s">
        <v>16</v>
      </c>
      <c r="I4" s="6" t="s">
        <v>20</v>
      </c>
      <c r="M4" s="8">
        <f>'data summary tables'!F4</f>
        <v>0</v>
      </c>
    </row>
    <row r="5" spans="1:13">
      <c r="A5" s="83" t="s">
        <v>22</v>
      </c>
      <c r="B5" s="86" t="s">
        <v>36</v>
      </c>
      <c r="C5" s="87" t="s">
        <v>34</v>
      </c>
      <c r="D5" s="87" t="s">
        <v>37</v>
      </c>
      <c r="E5" s="88" t="s">
        <v>15</v>
      </c>
      <c r="F5"/>
      <c r="H5" s="6" t="str">
        <f t="shared" ref="H5:L10" si="0">A5</f>
        <v>Depth</v>
      </c>
      <c r="I5" s="6" t="str">
        <f t="shared" si="0"/>
        <v>1_Dense Phrag</v>
      </c>
      <c r="J5" s="8" t="str">
        <f t="shared" si="0"/>
        <v>2_Transition</v>
      </c>
      <c r="K5" s="8" t="str">
        <f t="shared" si="0"/>
        <v>3_No Phrag</v>
      </c>
      <c r="L5" s="8" t="s">
        <v>133</v>
      </c>
      <c r="M5" s="8">
        <f>'data summary tables'!F5</f>
        <v>0</v>
      </c>
    </row>
    <row r="6" spans="1:13">
      <c r="A6" s="86" t="s">
        <v>102</v>
      </c>
      <c r="B6" s="86"/>
      <c r="C6" s="87"/>
      <c r="D6" s="87">
        <v>35</v>
      </c>
      <c r="E6" s="88">
        <v>35</v>
      </c>
      <c r="F6"/>
      <c r="H6" s="20" t="str">
        <f t="shared" si="0"/>
        <v>Surface</v>
      </c>
      <c r="I6" s="20"/>
      <c r="J6" s="21"/>
      <c r="K6" s="21">
        <f t="shared" si="0"/>
        <v>35</v>
      </c>
      <c r="L6" s="22">
        <f t="shared" si="0"/>
        <v>35</v>
      </c>
      <c r="M6" s="8">
        <f>'data summary tables'!F6</f>
        <v>0</v>
      </c>
    </row>
    <row r="7" spans="1:13">
      <c r="A7" s="89" t="s">
        <v>29</v>
      </c>
      <c r="B7" s="89">
        <v>21.686274509803923</v>
      </c>
      <c r="C7" s="6">
        <v>24.932203389830509</v>
      </c>
      <c r="D7" s="6">
        <v>27.040816326530614</v>
      </c>
      <c r="E7" s="90">
        <v>24.540880503144653</v>
      </c>
      <c r="F7"/>
      <c r="H7" s="23" t="str">
        <f t="shared" si="0"/>
        <v>S</v>
      </c>
      <c r="I7" s="23">
        <f t="shared" si="0"/>
        <v>21.686274509803923</v>
      </c>
      <c r="J7" s="6">
        <f t="shared" si="0"/>
        <v>24.932203389830509</v>
      </c>
      <c r="K7" s="6">
        <f t="shared" si="0"/>
        <v>27.040816326530614</v>
      </c>
      <c r="L7" s="24">
        <f t="shared" si="0"/>
        <v>24.540880503144653</v>
      </c>
      <c r="M7" s="8">
        <f>'data summary tables'!F7</f>
        <v>0</v>
      </c>
    </row>
    <row r="8" spans="1:13">
      <c r="A8" s="89" t="s">
        <v>30</v>
      </c>
      <c r="B8" s="89">
        <v>25.83</v>
      </c>
      <c r="C8" s="6">
        <v>29.810344827586206</v>
      </c>
      <c r="D8" s="6">
        <v>31.224137931034484</v>
      </c>
      <c r="E8" s="90">
        <v>29.10542168674699</v>
      </c>
      <c r="F8"/>
      <c r="H8" s="23" t="str">
        <f t="shared" si="0"/>
        <v>M</v>
      </c>
      <c r="I8" s="23">
        <f t="shared" si="0"/>
        <v>25.83</v>
      </c>
      <c r="J8" s="6">
        <f t="shared" si="0"/>
        <v>29.810344827586206</v>
      </c>
      <c r="K8" s="6">
        <f t="shared" si="0"/>
        <v>31.224137931034484</v>
      </c>
      <c r="L8" s="24">
        <f t="shared" si="0"/>
        <v>29.10542168674699</v>
      </c>
      <c r="M8" s="8">
        <f>'data summary tables'!F8</f>
        <v>0</v>
      </c>
    </row>
    <row r="9" spans="1:13">
      <c r="A9" s="89" t="s">
        <v>31</v>
      </c>
      <c r="B9" s="89">
        <v>26.442307692307693</v>
      </c>
      <c r="C9" s="6">
        <v>30.35593220338983</v>
      </c>
      <c r="D9" s="6">
        <v>32.043859649122808</v>
      </c>
      <c r="E9" s="90">
        <v>29.717261904761905</v>
      </c>
      <c r="F9"/>
      <c r="H9" s="23" t="str">
        <f t="shared" si="0"/>
        <v>D</v>
      </c>
      <c r="I9" s="23">
        <f t="shared" si="0"/>
        <v>26.442307692307693</v>
      </c>
      <c r="J9" s="6">
        <f t="shared" si="0"/>
        <v>30.35593220338983</v>
      </c>
      <c r="K9" s="6">
        <f t="shared" si="0"/>
        <v>32.043859649122808</v>
      </c>
      <c r="L9" s="24">
        <f t="shared" si="0"/>
        <v>29.717261904761905</v>
      </c>
      <c r="M9" s="8">
        <f>'data summary tables'!F9</f>
        <v>0</v>
      </c>
    </row>
    <row r="10" spans="1:13">
      <c r="A10" s="91" t="s">
        <v>15</v>
      </c>
      <c r="B10" s="91">
        <v>24.656862745098039</v>
      </c>
      <c r="C10" s="92">
        <v>28.357954545454547</v>
      </c>
      <c r="D10" s="92">
        <v>30.287878787878789</v>
      </c>
      <c r="E10" s="93">
        <v>27.856275303643724</v>
      </c>
      <c r="F10"/>
      <c r="H10" s="23" t="str">
        <f t="shared" si="0"/>
        <v>Grand Total</v>
      </c>
      <c r="I10" s="23">
        <f t="shared" si="0"/>
        <v>24.656862745098039</v>
      </c>
      <c r="J10" s="6">
        <f t="shared" si="0"/>
        <v>28.357954545454547</v>
      </c>
      <c r="K10" s="6">
        <f t="shared" si="0"/>
        <v>30.287878787878789</v>
      </c>
      <c r="L10" s="24">
        <f t="shared" si="0"/>
        <v>27.856275303643724</v>
      </c>
    </row>
    <row r="11" spans="1:13">
      <c r="A11"/>
      <c r="B11"/>
      <c r="C11"/>
      <c r="D11"/>
      <c r="E11"/>
      <c r="H11" s="23"/>
      <c r="I11" s="23"/>
      <c r="J11" s="6"/>
      <c r="K11" s="6"/>
      <c r="L11" s="24"/>
    </row>
    <row r="15" spans="1:13">
      <c r="A15" s="83" t="s">
        <v>16</v>
      </c>
      <c r="B15" s="83" t="s">
        <v>18</v>
      </c>
      <c r="C15" s="84"/>
      <c r="D15" s="85"/>
      <c r="H15" s="6" t="s">
        <v>16</v>
      </c>
      <c r="I15" s="6" t="s">
        <v>18</v>
      </c>
    </row>
    <row r="16" spans="1:13">
      <c r="A16" s="83" t="s">
        <v>22</v>
      </c>
      <c r="B16" s="86" t="s">
        <v>6</v>
      </c>
      <c r="C16" s="87" t="s">
        <v>5</v>
      </c>
      <c r="D16" s="88" t="s">
        <v>15</v>
      </c>
      <c r="H16" s="6" t="str">
        <f t="shared" ref="H16:K21" si="1">A16</f>
        <v>Depth</v>
      </c>
      <c r="I16" s="6" t="str">
        <f t="shared" si="1"/>
        <v>Fall</v>
      </c>
      <c r="J16" s="8" t="str">
        <f t="shared" si="1"/>
        <v>Spring</v>
      </c>
      <c r="K16" s="8" t="str">
        <f t="shared" si="1"/>
        <v>Grand Total</v>
      </c>
    </row>
    <row r="17" spans="1:13">
      <c r="A17" s="86" t="s">
        <v>102</v>
      </c>
      <c r="B17" s="86">
        <v>35</v>
      </c>
      <c r="C17" s="87"/>
      <c r="D17" s="88">
        <v>35</v>
      </c>
      <c r="H17" s="20" t="str">
        <f t="shared" si="1"/>
        <v>Surface</v>
      </c>
      <c r="I17" s="20">
        <f t="shared" si="1"/>
        <v>35</v>
      </c>
      <c r="J17" s="21">
        <f t="shared" si="1"/>
        <v>0</v>
      </c>
      <c r="K17" s="22">
        <f t="shared" si="1"/>
        <v>35</v>
      </c>
    </row>
    <row r="18" spans="1:13">
      <c r="A18" s="89" t="s">
        <v>29</v>
      </c>
      <c r="B18" s="89">
        <v>24.945945945945947</v>
      </c>
      <c r="C18" s="6">
        <v>19.09090909090909</v>
      </c>
      <c r="D18" s="90">
        <v>24.540880503144653</v>
      </c>
      <c r="H18" s="23" t="str">
        <f t="shared" si="1"/>
        <v>S</v>
      </c>
      <c r="I18" s="23">
        <f t="shared" si="1"/>
        <v>24.945945945945947</v>
      </c>
      <c r="J18" s="6">
        <f t="shared" si="1"/>
        <v>19.09090909090909</v>
      </c>
      <c r="K18" s="24">
        <f t="shared" si="1"/>
        <v>24.540880503144653</v>
      </c>
    </row>
    <row r="19" spans="1:13">
      <c r="A19" s="89" t="s">
        <v>30</v>
      </c>
      <c r="B19" s="89">
        <v>29.221153846153847</v>
      </c>
      <c r="C19" s="6">
        <v>27.3</v>
      </c>
      <c r="D19" s="90">
        <v>29.10542168674699</v>
      </c>
      <c r="H19" s="23" t="str">
        <f t="shared" si="1"/>
        <v>M</v>
      </c>
      <c r="I19" s="23">
        <f t="shared" si="1"/>
        <v>29.221153846153847</v>
      </c>
      <c r="J19" s="6">
        <f t="shared" si="1"/>
        <v>27.3</v>
      </c>
      <c r="K19" s="24">
        <f t="shared" si="1"/>
        <v>29.10542168674699</v>
      </c>
    </row>
    <row r="20" spans="1:13">
      <c r="A20" s="89" t="s">
        <v>31</v>
      </c>
      <c r="B20" s="89">
        <v>29.825949367088608</v>
      </c>
      <c r="C20" s="6">
        <v>28</v>
      </c>
      <c r="D20" s="90">
        <v>29.717261904761905</v>
      </c>
      <c r="H20" s="23" t="str">
        <f t="shared" si="1"/>
        <v>D</v>
      </c>
      <c r="I20" s="23">
        <f t="shared" si="1"/>
        <v>29.825949367088608</v>
      </c>
      <c r="J20" s="6">
        <f t="shared" si="1"/>
        <v>28</v>
      </c>
      <c r="K20" s="24">
        <f t="shared" si="1"/>
        <v>29.717261904761905</v>
      </c>
    </row>
    <row r="21" spans="1:13">
      <c r="A21" s="91" t="s">
        <v>15</v>
      </c>
      <c r="B21" s="91">
        <v>28.07343412526998</v>
      </c>
      <c r="C21" s="92">
        <v>24.612903225806452</v>
      </c>
      <c r="D21" s="93">
        <v>27.856275303643724</v>
      </c>
      <c r="H21" s="23" t="str">
        <f t="shared" si="1"/>
        <v>Grand Total</v>
      </c>
      <c r="I21" s="23">
        <f t="shared" si="1"/>
        <v>28.07343412526998</v>
      </c>
      <c r="J21" s="6">
        <f t="shared" si="1"/>
        <v>24.612903225806452</v>
      </c>
      <c r="K21" s="24">
        <f t="shared" si="1"/>
        <v>27.856275303643724</v>
      </c>
    </row>
    <row r="22" spans="1:13">
      <c r="A22"/>
      <c r="B22"/>
      <c r="C22"/>
      <c r="D22"/>
    </row>
    <row r="23" spans="1:13">
      <c r="A23" s="6" t="s">
        <v>68</v>
      </c>
      <c r="H23" s="6" t="str">
        <f>'data summary tables'!A4</f>
        <v>Average of Salinity</v>
      </c>
      <c r="I23" s="6" t="str">
        <f>'data summary tables'!B4</f>
        <v>Transect</v>
      </c>
      <c r="J23" s="8">
        <f>'data summary tables'!C4</f>
        <v>0</v>
      </c>
      <c r="K23" s="8">
        <f>'data summary tables'!D4</f>
        <v>0</v>
      </c>
      <c r="L23" s="8">
        <f>'data summary tables'!E4</f>
        <v>0</v>
      </c>
      <c r="M23" s="8">
        <f>'data summary tables'!F4</f>
        <v>0</v>
      </c>
    </row>
    <row r="24" spans="1:13">
      <c r="A24" s="6" t="s">
        <v>69</v>
      </c>
      <c r="B24" s="6" t="s">
        <v>71</v>
      </c>
      <c r="C24" s="6" t="s">
        <v>70</v>
      </c>
      <c r="D24" s="6" t="s">
        <v>72</v>
      </c>
      <c r="E24" s="6" t="s">
        <v>73</v>
      </c>
      <c r="F24" s="6" t="s">
        <v>74</v>
      </c>
      <c r="H24" s="20" t="str">
        <f>'data summary tables'!A5</f>
        <v>Depth</v>
      </c>
      <c r="I24" s="20" t="str">
        <f>'data summary tables'!B5</f>
        <v>1_Dense Phrag</v>
      </c>
      <c r="J24" s="18" t="str">
        <f>'data summary tables'!C5</f>
        <v>2_Transition</v>
      </c>
      <c r="K24" s="18" t="str">
        <f>'data summary tables'!D5</f>
        <v>3_No Phrag</v>
      </c>
      <c r="L24" s="18" t="str">
        <f>'data summary tables'!E5</f>
        <v>Grand Total</v>
      </c>
      <c r="M24" s="19">
        <f>'data summary tables'!F5</f>
        <v>0</v>
      </c>
    </row>
    <row r="25" spans="1:13">
      <c r="H25" s="20" t="str">
        <f>'data summary tables'!A6</f>
        <v>Surface</v>
      </c>
      <c r="I25" s="20">
        <f>'data summary tables'!B6</f>
        <v>0</v>
      </c>
      <c r="J25" s="21">
        <f>'data summary tables'!C6</f>
        <v>0</v>
      </c>
      <c r="K25" s="21">
        <f>'data summary tables'!D6</f>
        <v>35</v>
      </c>
      <c r="L25" s="21">
        <f>'data summary tables'!E6</f>
        <v>35</v>
      </c>
      <c r="M25" s="22">
        <f>'data summary tables'!F6</f>
        <v>0</v>
      </c>
    </row>
    <row r="26" spans="1:13">
      <c r="H26" s="20" t="str">
        <f>'data summary tables'!A7</f>
        <v>S</v>
      </c>
      <c r="I26" s="20">
        <f>'data summary tables'!B7</f>
        <v>21.686274509803923</v>
      </c>
      <c r="J26" s="12">
        <f>'data summary tables'!C7</f>
        <v>24.932203389830509</v>
      </c>
      <c r="K26" s="12">
        <f>'data summary tables'!D7</f>
        <v>27.040816326530614</v>
      </c>
      <c r="L26" s="12">
        <f>'data summary tables'!E7</f>
        <v>24.540880503144653</v>
      </c>
      <c r="M26" s="13">
        <f>'data summary tables'!F7</f>
        <v>0</v>
      </c>
    </row>
    <row r="27" spans="1:13">
      <c r="A27" s="20"/>
      <c r="B27" s="20"/>
      <c r="C27" s="18"/>
      <c r="D27" s="19"/>
      <c r="H27" s="23" t="str">
        <f>'data summary tables'!A8</f>
        <v>M</v>
      </c>
      <c r="I27" s="23">
        <f>'data summary tables'!B8</f>
        <v>25.83</v>
      </c>
      <c r="J27" s="8">
        <f>'data summary tables'!C8</f>
        <v>29.810344827586206</v>
      </c>
      <c r="K27" s="8">
        <f>'data summary tables'!D8</f>
        <v>31.224137931034484</v>
      </c>
      <c r="L27" s="8">
        <f>'data summary tables'!E8</f>
        <v>29.10542168674699</v>
      </c>
      <c r="M27" s="14">
        <f>'data summary tables'!F8</f>
        <v>0</v>
      </c>
    </row>
    <row r="28" spans="1:13">
      <c r="A28" s="20"/>
      <c r="B28" s="20"/>
      <c r="C28" s="21"/>
      <c r="D28" s="22"/>
      <c r="H28" s="23" t="str">
        <f>'data summary tables'!A9</f>
        <v>D</v>
      </c>
      <c r="I28" s="23">
        <f>'data summary tables'!B9</f>
        <v>26.442307692307693</v>
      </c>
      <c r="J28" s="8">
        <f>'data summary tables'!C9</f>
        <v>30.35593220338983</v>
      </c>
      <c r="K28" s="8">
        <f>'data summary tables'!D9</f>
        <v>32.043859649122808</v>
      </c>
      <c r="L28" s="8">
        <f>'data summary tables'!E9</f>
        <v>29.717261904761905</v>
      </c>
      <c r="M28" s="14">
        <f>'data summary tables'!F9</f>
        <v>0</v>
      </c>
    </row>
    <row r="29" spans="1:13">
      <c r="A29" s="20"/>
      <c r="B29" s="20"/>
      <c r="C29" s="21"/>
      <c r="D29" s="22"/>
      <c r="H29" s="23"/>
      <c r="I29" s="23"/>
      <c r="M29" s="14"/>
    </row>
    <row r="30" spans="1:13">
      <c r="A30" s="23"/>
      <c r="B30" s="23"/>
      <c r="D30" s="24"/>
      <c r="H30" s="25"/>
      <c r="I30" s="25"/>
      <c r="J30" s="15"/>
      <c r="K30" s="15"/>
      <c r="L30" s="15"/>
      <c r="M30" s="16"/>
    </row>
    <row r="31" spans="1:13">
      <c r="A31" s="23"/>
      <c r="B31" s="23"/>
      <c r="D31" s="24"/>
    </row>
    <row r="32" spans="1:13">
      <c r="A32" s="25"/>
      <c r="B32" s="25"/>
      <c r="C32" s="26"/>
      <c r="D32" s="27"/>
      <c r="H32" s="6" t="s">
        <v>41</v>
      </c>
    </row>
    <row r="33" spans="1:11">
      <c r="H33" s="6" t="s">
        <v>16</v>
      </c>
      <c r="I33" s="6" t="s">
        <v>18</v>
      </c>
    </row>
    <row r="34" spans="1:11">
      <c r="H34" s="6" t="s">
        <v>22</v>
      </c>
      <c r="I34" s="6" t="s">
        <v>6</v>
      </c>
      <c r="J34" s="8" t="s">
        <v>5</v>
      </c>
      <c r="K34" s="8" t="s">
        <v>15</v>
      </c>
    </row>
    <row r="35" spans="1:11">
      <c r="H35" s="6" t="s">
        <v>33</v>
      </c>
      <c r="I35" s="6">
        <v>28.074074074074073</v>
      </c>
      <c r="K35" s="8">
        <v>28.074074074074073</v>
      </c>
    </row>
    <row r="36" spans="1:11">
      <c r="H36" s="6" t="s">
        <v>29</v>
      </c>
      <c r="I36" s="6">
        <v>27.987179487179485</v>
      </c>
      <c r="J36" s="8">
        <v>21.4</v>
      </c>
      <c r="K36" s="8">
        <v>26.642857142857142</v>
      </c>
    </row>
    <row r="37" spans="1:11">
      <c r="H37" s="6" t="s">
        <v>30</v>
      </c>
      <c r="I37" s="6">
        <v>30</v>
      </c>
      <c r="J37" s="8">
        <v>30.4</v>
      </c>
      <c r="K37" s="8">
        <v>30.08</v>
      </c>
    </row>
    <row r="38" spans="1:11">
      <c r="H38" s="6" t="s">
        <v>31</v>
      </c>
      <c r="I38" s="6">
        <v>29.182926829268293</v>
      </c>
      <c r="J38" s="8">
        <v>29.222222222222221</v>
      </c>
      <c r="K38" s="8">
        <v>29.19</v>
      </c>
    </row>
    <row r="39" spans="1:11">
      <c r="H39" s="6" t="s">
        <v>15</v>
      </c>
      <c r="I39" s="6">
        <v>28.837606837606835</v>
      </c>
      <c r="J39" s="8">
        <v>26.931034482758619</v>
      </c>
      <c r="K39" s="8">
        <v>28.538738738738736</v>
      </c>
    </row>
    <row r="40" spans="1:11">
      <c r="A40" s="6" t="s">
        <v>68</v>
      </c>
    </row>
    <row r="41" spans="1:11">
      <c r="A41" s="6" t="s">
        <v>69</v>
      </c>
      <c r="B41" s="6" t="s">
        <v>71</v>
      </c>
      <c r="C41" s="6" t="s">
        <v>70</v>
      </c>
      <c r="D41" s="6" t="s">
        <v>72</v>
      </c>
      <c r="E41" s="6" t="s">
        <v>79</v>
      </c>
      <c r="F41" s="6" t="s">
        <v>76</v>
      </c>
      <c r="G41" s="6" t="s">
        <v>75</v>
      </c>
      <c r="H41" s="6" t="s">
        <v>77</v>
      </c>
      <c r="I41" s="6" t="s">
        <v>78</v>
      </c>
    </row>
    <row r="42" spans="1:11">
      <c r="A42" s="28" t="s">
        <v>43</v>
      </c>
      <c r="B42" s="6">
        <v>23</v>
      </c>
      <c r="C42" s="6">
        <v>27</v>
      </c>
      <c r="D42" s="6">
        <v>24</v>
      </c>
      <c r="E42" s="6">
        <v>22</v>
      </c>
      <c r="F42" s="6">
        <v>1.79</v>
      </c>
      <c r="G42" s="6">
        <v>2.86</v>
      </c>
      <c r="H42" s="6">
        <v>6.5</v>
      </c>
      <c r="I42" s="6">
        <v>2.85</v>
      </c>
    </row>
    <row r="43" spans="1:11">
      <c r="A43" s="28" t="s">
        <v>44</v>
      </c>
      <c r="B43" s="6">
        <v>35</v>
      </c>
      <c r="C43" s="6">
        <v>42</v>
      </c>
      <c r="D43" s="6">
        <v>35</v>
      </c>
      <c r="E43" s="6">
        <v>43</v>
      </c>
      <c r="F43" s="6" t="s">
        <v>64</v>
      </c>
      <c r="G43" s="6" t="s">
        <v>64</v>
      </c>
      <c r="H43" s="6" t="s">
        <v>64</v>
      </c>
      <c r="I43" s="6" t="s">
        <v>64</v>
      </c>
    </row>
    <row r="44" spans="1:11">
      <c r="A44" s="28" t="s">
        <v>45</v>
      </c>
      <c r="B44" s="6">
        <v>30</v>
      </c>
      <c r="C44" s="6">
        <v>33</v>
      </c>
      <c r="D44" s="6">
        <v>30</v>
      </c>
      <c r="E44" s="6">
        <v>34</v>
      </c>
      <c r="F44" s="6" t="s">
        <v>64</v>
      </c>
      <c r="G44" s="6" t="s">
        <v>64</v>
      </c>
      <c r="H44" s="6" t="s">
        <v>64</v>
      </c>
      <c r="I44" s="6" t="s">
        <v>64</v>
      </c>
    </row>
    <row r="45" spans="1:11">
      <c r="A45" s="28" t="s">
        <v>46</v>
      </c>
      <c r="B45" s="6">
        <v>31</v>
      </c>
      <c r="C45" s="6">
        <v>36</v>
      </c>
      <c r="D45" s="6">
        <v>37</v>
      </c>
      <c r="E45" s="6">
        <v>25</v>
      </c>
      <c r="F45" s="6" t="s">
        <v>64</v>
      </c>
      <c r="G45" s="6" t="s">
        <v>64</v>
      </c>
      <c r="H45" s="6" t="s">
        <v>64</v>
      </c>
      <c r="I45" s="6" t="s">
        <v>64</v>
      </c>
    </row>
    <row r="46" spans="1:11">
      <c r="A46" s="28" t="s">
        <v>47</v>
      </c>
      <c r="B46" s="6">
        <v>34.5</v>
      </c>
      <c r="C46" s="6">
        <v>36.5</v>
      </c>
      <c r="D46" s="6">
        <v>0</v>
      </c>
      <c r="E46" s="6">
        <v>33.5</v>
      </c>
      <c r="F46" s="6">
        <v>0.5</v>
      </c>
      <c r="G46" s="6">
        <v>4.5</v>
      </c>
      <c r="H46" s="6" t="s">
        <v>64</v>
      </c>
      <c r="I46" s="6">
        <v>2.5</v>
      </c>
    </row>
    <row r="47" spans="1:11">
      <c r="A47" s="28" t="s">
        <v>48</v>
      </c>
      <c r="B47" s="6">
        <v>0</v>
      </c>
      <c r="C47" s="6">
        <v>0</v>
      </c>
      <c r="D47" s="6">
        <v>0</v>
      </c>
      <c r="E47" s="6">
        <v>0</v>
      </c>
      <c r="F47" s="6" t="s">
        <v>64</v>
      </c>
      <c r="G47" s="6" t="s">
        <v>64</v>
      </c>
      <c r="H47" s="6" t="s">
        <v>64</v>
      </c>
      <c r="I47" s="6" t="s">
        <v>64</v>
      </c>
    </row>
    <row r="48" spans="1:11">
      <c r="A48" s="28" t="s">
        <v>49</v>
      </c>
      <c r="B48" s="6">
        <v>25</v>
      </c>
      <c r="C48" s="6">
        <v>27</v>
      </c>
      <c r="D48" s="6">
        <v>0</v>
      </c>
      <c r="E48" s="6">
        <v>26</v>
      </c>
      <c r="F48" s="6" t="s">
        <v>64</v>
      </c>
      <c r="G48" s="6" t="s">
        <v>64</v>
      </c>
      <c r="H48" s="6" t="s">
        <v>64</v>
      </c>
      <c r="I48" s="6" t="s">
        <v>64</v>
      </c>
    </row>
    <row r="49" spans="1:23">
      <c r="A49" s="28" t="s">
        <v>50</v>
      </c>
      <c r="B49" s="6">
        <v>30</v>
      </c>
      <c r="C49" s="6">
        <v>35</v>
      </c>
      <c r="D49" s="6">
        <v>39</v>
      </c>
      <c r="E49" s="6">
        <v>0</v>
      </c>
      <c r="F49" s="6" t="s">
        <v>64</v>
      </c>
      <c r="G49" s="6" t="s">
        <v>64</v>
      </c>
      <c r="H49" s="6" t="s">
        <v>64</v>
      </c>
      <c r="I49" s="6" t="s">
        <v>64</v>
      </c>
    </row>
    <row r="54" spans="1:23">
      <c r="A54" s="67" t="s">
        <v>16</v>
      </c>
      <c r="B54" s="67" t="s">
        <v>42</v>
      </c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9"/>
    </row>
    <row r="55" spans="1:23">
      <c r="A55" s="94"/>
      <c r="B55" s="70">
        <v>1998</v>
      </c>
      <c r="C55" s="71">
        <v>1999</v>
      </c>
      <c r="D55" s="71">
        <v>2000</v>
      </c>
      <c r="E55" s="71">
        <v>2001</v>
      </c>
      <c r="F55" s="71">
        <v>2002</v>
      </c>
      <c r="G55" s="71">
        <v>2003</v>
      </c>
      <c r="H55" s="71">
        <v>2004</v>
      </c>
      <c r="I55" s="71">
        <v>2005</v>
      </c>
      <c r="J55" s="71">
        <v>2006</v>
      </c>
      <c r="K55" s="71">
        <v>2007</v>
      </c>
      <c r="L55" s="71">
        <v>2008</v>
      </c>
      <c r="M55" s="71">
        <v>2009</v>
      </c>
      <c r="N55" s="71">
        <v>2010</v>
      </c>
      <c r="O55" s="71">
        <v>2011</v>
      </c>
      <c r="P55" s="71">
        <v>2012</v>
      </c>
      <c r="Q55" s="71">
        <v>2013</v>
      </c>
      <c r="R55" s="71">
        <v>2014</v>
      </c>
      <c r="S55" s="71">
        <v>2015</v>
      </c>
      <c r="T55" s="71">
        <v>2016</v>
      </c>
      <c r="U55" s="71">
        <v>2017</v>
      </c>
      <c r="V55" s="71">
        <v>2018</v>
      </c>
      <c r="W55" s="72" t="s">
        <v>15</v>
      </c>
    </row>
    <row r="56" spans="1:23">
      <c r="A56" s="79" t="s">
        <v>115</v>
      </c>
      <c r="B56" s="80">
        <v>28.411764705882351</v>
      </c>
      <c r="C56" s="81">
        <v>35.555555555555557</v>
      </c>
      <c r="D56" s="81">
        <v>34.666666666666664</v>
      </c>
      <c r="E56" s="81">
        <v>33.666666666666664</v>
      </c>
      <c r="F56" s="81">
        <v>29.444444444444443</v>
      </c>
      <c r="G56" s="81">
        <v>36</v>
      </c>
      <c r="H56" s="81">
        <v>20.440000000000001</v>
      </c>
      <c r="I56" s="81">
        <v>27.076923076923077</v>
      </c>
      <c r="J56" s="81">
        <v>24.913043478260871</v>
      </c>
      <c r="K56" s="81">
        <v>24.275862068965516</v>
      </c>
      <c r="L56" s="81">
        <v>28.391304347826086</v>
      </c>
      <c r="M56" s="81">
        <v>27.166666666666668</v>
      </c>
      <c r="N56" s="81">
        <v>27.333333333333332</v>
      </c>
      <c r="O56" s="81">
        <v>26.807692307692307</v>
      </c>
      <c r="P56" s="81">
        <v>25.925925925925927</v>
      </c>
      <c r="Q56" s="81">
        <v>27.04</v>
      </c>
      <c r="R56" s="81">
        <v>29.296296296296298</v>
      </c>
      <c r="S56" s="81">
        <v>32.08</v>
      </c>
      <c r="T56" s="81">
        <v>29.296296296296298</v>
      </c>
      <c r="U56" s="81">
        <v>30.518518518518519</v>
      </c>
      <c r="V56" s="81">
        <v>25.666666666666668</v>
      </c>
      <c r="W56" s="82">
        <v>27.856275303643724</v>
      </c>
    </row>
    <row r="57" spans="1:2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2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23">
      <c r="A59" t="s">
        <v>42</v>
      </c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23">
      <c r="B60">
        <f>'data summary tables'!B55</f>
        <v>1998</v>
      </c>
      <c r="C60">
        <f>'data summary tables'!C55</f>
        <v>1999</v>
      </c>
      <c r="D60">
        <f>'data summary tables'!D55</f>
        <v>2000</v>
      </c>
      <c r="E60">
        <f>'data summary tables'!E55</f>
        <v>2001</v>
      </c>
      <c r="F60">
        <f>'data summary tables'!F55</f>
        <v>2002</v>
      </c>
      <c r="G60">
        <f>'data summary tables'!G55</f>
        <v>2003</v>
      </c>
      <c r="H60">
        <f>'data summary tables'!H55</f>
        <v>2004</v>
      </c>
      <c r="I60">
        <f>'data summary tables'!I55</f>
        <v>2005</v>
      </c>
      <c r="J60">
        <f>'data summary tables'!J55</f>
        <v>2006</v>
      </c>
      <c r="K60">
        <f>'data summary tables'!K55</f>
        <v>2007</v>
      </c>
      <c r="L60">
        <f>'data summary tables'!L55</f>
        <v>2008</v>
      </c>
      <c r="M60">
        <f>'data summary tables'!M55</f>
        <v>2009</v>
      </c>
      <c r="N60">
        <f>'data summary tables'!N55</f>
        <v>2010</v>
      </c>
      <c r="O60" s="51">
        <v>2011</v>
      </c>
      <c r="P60" s="51">
        <v>2012</v>
      </c>
      <c r="Q60" s="51">
        <v>2013</v>
      </c>
      <c r="R60" s="51">
        <v>2014</v>
      </c>
      <c r="S60" s="51">
        <v>2015</v>
      </c>
      <c r="T60" s="71">
        <v>2016</v>
      </c>
      <c r="U60" s="8">
        <v>2017</v>
      </c>
      <c r="V60" s="71">
        <v>2018</v>
      </c>
    </row>
    <row r="61" spans="1:23">
      <c r="A61" t="s">
        <v>23</v>
      </c>
      <c r="B61">
        <f>'data summary tables'!B56</f>
        <v>28.411764705882351</v>
      </c>
      <c r="C61">
        <f>'data summary tables'!C56</f>
        <v>35.555555555555557</v>
      </c>
      <c r="D61">
        <f>'data summary tables'!D56</f>
        <v>34.666666666666664</v>
      </c>
      <c r="E61">
        <f>'data summary tables'!E56</f>
        <v>33.666666666666664</v>
      </c>
      <c r="F61">
        <f>'data summary tables'!F56</f>
        <v>29.444444444444443</v>
      </c>
      <c r="G61">
        <f>'data summary tables'!G56</f>
        <v>36</v>
      </c>
      <c r="H61">
        <f>'data summary tables'!H56</f>
        <v>20.440000000000001</v>
      </c>
      <c r="I61">
        <f>'data summary tables'!I56</f>
        <v>27.076923076923077</v>
      </c>
      <c r="J61">
        <f>'data summary tables'!J56</f>
        <v>24.913043478260871</v>
      </c>
      <c r="K61">
        <f>'data summary tables'!K56</f>
        <v>24.275862068965516</v>
      </c>
      <c r="L61">
        <f>'data summary tables'!L56</f>
        <v>28.391304347826086</v>
      </c>
      <c r="M61">
        <f>'data summary tables'!M56</f>
        <v>27.166666666666668</v>
      </c>
      <c r="N61">
        <f>'data summary tables'!N56</f>
        <v>27.333333333333332</v>
      </c>
      <c r="O61" s="52">
        <v>26.807692307692307</v>
      </c>
      <c r="P61" s="52">
        <v>25.925925925925927</v>
      </c>
      <c r="Q61" s="52">
        <v>27.04</v>
      </c>
      <c r="R61" s="52">
        <v>29.296296296296298</v>
      </c>
      <c r="S61" s="52">
        <v>32.08</v>
      </c>
      <c r="T61" s="81">
        <v>29.296296296296298</v>
      </c>
      <c r="U61" s="81">
        <v>30.518518518518519</v>
      </c>
      <c r="V61" s="81">
        <v>25.666666666666668</v>
      </c>
    </row>
    <row r="62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2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2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 s="67" t="s">
        <v>16</v>
      </c>
      <c r="B66" s="67" t="s">
        <v>21</v>
      </c>
      <c r="C66" s="68"/>
      <c r="D66" s="68"/>
      <c r="E66" s="68"/>
      <c r="F66" s="68"/>
      <c r="G66" s="68"/>
      <c r="H66" s="68"/>
      <c r="I66" s="68"/>
      <c r="J66" s="68"/>
      <c r="K66" s="68"/>
      <c r="L66" s="69"/>
      <c r="M66"/>
      <c r="N66"/>
      <c r="O66"/>
    </row>
    <row r="67" spans="1:15">
      <c r="A67" s="67" t="s">
        <v>19</v>
      </c>
      <c r="B67" s="70" t="s">
        <v>7</v>
      </c>
      <c r="C67" s="71" t="s">
        <v>2</v>
      </c>
      <c r="D67" s="71" t="s">
        <v>10</v>
      </c>
      <c r="E67" s="71" t="s">
        <v>8</v>
      </c>
      <c r="F67" s="71" t="s">
        <v>3</v>
      </c>
      <c r="G67" s="71" t="s">
        <v>11</v>
      </c>
      <c r="H67" s="71" t="s">
        <v>9</v>
      </c>
      <c r="I67" s="71" t="s">
        <v>4</v>
      </c>
      <c r="J67" s="71" t="s">
        <v>12</v>
      </c>
      <c r="K67" s="71" t="s">
        <v>116</v>
      </c>
      <c r="L67" s="72" t="s">
        <v>15</v>
      </c>
      <c r="M67"/>
      <c r="N67"/>
      <c r="O67"/>
    </row>
    <row r="68" spans="1:15">
      <c r="A68" s="95">
        <v>0</v>
      </c>
      <c r="B68" s="73">
        <v>12.472222222222221</v>
      </c>
      <c r="C68" s="74"/>
      <c r="D68" s="74"/>
      <c r="E68" s="74">
        <v>17.574074074074073</v>
      </c>
      <c r="F68" s="74"/>
      <c r="G68" s="74"/>
      <c r="H68" s="74">
        <v>20.754716981132077</v>
      </c>
      <c r="I68" s="74"/>
      <c r="J68" s="74"/>
      <c r="K68" s="74"/>
      <c r="L68" s="75">
        <v>17.46853146853147</v>
      </c>
      <c r="M68"/>
      <c r="N68"/>
      <c r="O68"/>
    </row>
    <row r="69" spans="1:15">
      <c r="A69" s="96">
        <v>1</v>
      </c>
      <c r="B69" s="77"/>
      <c r="C69" s="57">
        <v>31.114285714285714</v>
      </c>
      <c r="D69" s="57"/>
      <c r="E69" s="57"/>
      <c r="F69" s="57">
        <v>35.550724637681157</v>
      </c>
      <c r="G69" s="57"/>
      <c r="H69" s="57"/>
      <c r="I69" s="57">
        <v>33.207142857142856</v>
      </c>
      <c r="J69" s="57"/>
      <c r="K69" s="57">
        <v>29</v>
      </c>
      <c r="L69" s="78">
        <v>33.239336492890992</v>
      </c>
      <c r="M69"/>
      <c r="N69"/>
      <c r="O69"/>
    </row>
    <row r="70" spans="1:15">
      <c r="A70" s="96">
        <v>3</v>
      </c>
      <c r="B70" s="77"/>
      <c r="C70" s="57"/>
      <c r="D70" s="57">
        <v>24.372340425531913</v>
      </c>
      <c r="E70" s="57"/>
      <c r="F70" s="57"/>
      <c r="G70" s="57">
        <v>29.645833333333332</v>
      </c>
      <c r="H70" s="57"/>
      <c r="I70" s="57"/>
      <c r="J70" s="57">
        <v>37.452380952380949</v>
      </c>
      <c r="K70" s="57"/>
      <c r="L70" s="78">
        <v>30.229927007299271</v>
      </c>
      <c r="M70"/>
      <c r="N70"/>
      <c r="O70"/>
    </row>
    <row r="71" spans="1:15">
      <c r="A71" s="97" t="s">
        <v>15</v>
      </c>
      <c r="B71" s="80">
        <v>12.472222222222221</v>
      </c>
      <c r="C71" s="81">
        <v>31.114285714285714</v>
      </c>
      <c r="D71" s="81">
        <v>24.372340425531913</v>
      </c>
      <c r="E71" s="81">
        <v>17.574074074074073</v>
      </c>
      <c r="F71" s="81">
        <v>35.550724637681157</v>
      </c>
      <c r="G71" s="81">
        <v>29.645833333333332</v>
      </c>
      <c r="H71" s="81">
        <v>20.754716981132077</v>
      </c>
      <c r="I71" s="81">
        <v>33.207142857142856</v>
      </c>
      <c r="J71" s="81">
        <v>37.452380952380949</v>
      </c>
      <c r="K71" s="81">
        <v>29</v>
      </c>
      <c r="L71" s="82">
        <v>27.80651731160896</v>
      </c>
      <c r="M71"/>
    </row>
    <row r="72" spans="1:15">
      <c r="A72"/>
      <c r="B72"/>
      <c r="C72"/>
      <c r="D72"/>
      <c r="E72"/>
      <c r="F72"/>
      <c r="G72"/>
    </row>
    <row r="73" spans="1:15">
      <c r="A73"/>
      <c r="B73"/>
      <c r="C73"/>
      <c r="D73"/>
      <c r="E73"/>
      <c r="F73"/>
      <c r="G73"/>
    </row>
    <row r="74" spans="1:15">
      <c r="A74"/>
      <c r="B74" t="s">
        <v>122</v>
      </c>
      <c r="C74" t="s">
        <v>123</v>
      </c>
      <c r="D74" t="s">
        <v>124</v>
      </c>
      <c r="E74"/>
      <c r="F74"/>
      <c r="G74"/>
    </row>
    <row r="75" spans="1:15">
      <c r="A75" s="29" t="s">
        <v>117</v>
      </c>
      <c r="B75" s="55">
        <f>'data summary tables'!$B$68</f>
        <v>12.472222222222221</v>
      </c>
      <c r="C75" s="55">
        <f>'data summary tables'!$E$68</f>
        <v>17.574074074074073</v>
      </c>
      <c r="D75" s="55">
        <f>'data summary tables'!$H$68</f>
        <v>20.754716981132077</v>
      </c>
      <c r="E75"/>
      <c r="F75"/>
      <c r="G75"/>
    </row>
    <row r="76" spans="1:15">
      <c r="A76" s="59" t="s">
        <v>118</v>
      </c>
      <c r="B76" s="58">
        <f>'data summary tables'!$C$69</f>
        <v>31.114285714285714</v>
      </c>
      <c r="C76" s="58">
        <f>'data summary tables'!$F$69</f>
        <v>35.550724637681157</v>
      </c>
      <c r="D76" s="58">
        <f>'data summary tables'!$I$69</f>
        <v>33.207142857142856</v>
      </c>
      <c r="E76"/>
      <c r="F76"/>
      <c r="G76"/>
    </row>
    <row r="77" spans="1:15">
      <c r="A77" s="59" t="s">
        <v>119</v>
      </c>
      <c r="B77" s="58">
        <f>'data summary tables'!$D$70</f>
        <v>24.372340425531913</v>
      </c>
      <c r="C77" s="58">
        <f>'data summary tables'!$G$70</f>
        <v>29.645833333333332</v>
      </c>
      <c r="D77" s="58">
        <f>'data summary tables'!$J$70</f>
        <v>37.452380952380949</v>
      </c>
      <c r="E77"/>
      <c r="F77"/>
      <c r="G77"/>
    </row>
    <row r="78" spans="1:15">
      <c r="A78"/>
      <c r="B78"/>
      <c r="C78"/>
      <c r="D78"/>
      <c r="E78"/>
      <c r="F78"/>
      <c r="G78"/>
    </row>
    <row r="79" spans="1:15">
      <c r="A79"/>
      <c r="B79"/>
      <c r="C79"/>
      <c r="D79"/>
      <c r="E79"/>
      <c r="F79"/>
      <c r="G79"/>
    </row>
    <row r="83" spans="1:37">
      <c r="A83" s="67" t="s">
        <v>16</v>
      </c>
      <c r="B83" s="70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9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  <row r="84" spans="1:37">
      <c r="A84" s="70"/>
      <c r="B84" s="70">
        <v>1998</v>
      </c>
      <c r="C84" s="71">
        <v>1999</v>
      </c>
      <c r="D84" s="71">
        <v>2000</v>
      </c>
      <c r="E84" s="71">
        <v>2001</v>
      </c>
      <c r="F84" s="71">
        <v>2002</v>
      </c>
      <c r="G84" s="71">
        <v>2003</v>
      </c>
      <c r="H84" s="71">
        <v>2004</v>
      </c>
      <c r="I84" s="71">
        <v>2005</v>
      </c>
      <c r="J84" s="71">
        <v>2006</v>
      </c>
      <c r="K84" s="71">
        <v>2007</v>
      </c>
      <c r="L84" s="71">
        <v>2008</v>
      </c>
      <c r="M84" s="71">
        <v>2009</v>
      </c>
      <c r="N84" s="71">
        <v>2010</v>
      </c>
      <c r="O84" s="71">
        <v>2011</v>
      </c>
      <c r="P84" s="71">
        <v>2012</v>
      </c>
      <c r="Q84" s="71">
        <v>2013</v>
      </c>
      <c r="R84" s="71">
        <v>2014</v>
      </c>
      <c r="S84" s="71">
        <v>2015</v>
      </c>
      <c r="T84" s="71">
        <v>2016</v>
      </c>
      <c r="U84" s="71">
        <v>2017</v>
      </c>
      <c r="V84" s="71">
        <v>2018</v>
      </c>
      <c r="W84" s="72" t="s">
        <v>15</v>
      </c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  <row r="85" spans="1:37">
      <c r="A85" s="70">
        <v>0</v>
      </c>
      <c r="B85" s="73"/>
      <c r="C85" s="74"/>
      <c r="D85" s="74"/>
      <c r="E85" s="74"/>
      <c r="F85" s="74">
        <v>23.777777777777779</v>
      </c>
      <c r="G85" s="74"/>
      <c r="H85" s="74">
        <v>14.555555555555555</v>
      </c>
      <c r="I85" s="74">
        <v>17.777777777777779</v>
      </c>
      <c r="J85" s="74">
        <v>14.5</v>
      </c>
      <c r="K85" s="74">
        <v>16.25</v>
      </c>
      <c r="L85" s="74">
        <v>18.666666666666668</v>
      </c>
      <c r="M85" s="74">
        <v>20.333333333333332</v>
      </c>
      <c r="N85" s="74">
        <v>16.714285714285715</v>
      </c>
      <c r="O85" s="74">
        <v>17.333333333333332</v>
      </c>
      <c r="P85" s="74">
        <v>14.555555555555555</v>
      </c>
      <c r="Q85" s="74">
        <v>13.875</v>
      </c>
      <c r="R85" s="74">
        <v>18.888888888888889</v>
      </c>
      <c r="S85" s="74">
        <v>19.625</v>
      </c>
      <c r="T85" s="74">
        <v>15.333333333333334</v>
      </c>
      <c r="U85" s="74">
        <v>17.333333333333332</v>
      </c>
      <c r="V85" s="74">
        <v>14.111111111111111</v>
      </c>
      <c r="W85" s="75">
        <v>17.46853146853147</v>
      </c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</row>
    <row r="86" spans="1:37">
      <c r="A86" s="76">
        <v>1</v>
      </c>
      <c r="B86" s="77">
        <v>28.411764705882351</v>
      </c>
      <c r="C86" s="57">
        <v>35.555555555555557</v>
      </c>
      <c r="D86" s="57">
        <v>34.666666666666664</v>
      </c>
      <c r="E86" s="57">
        <v>33.666666666666664</v>
      </c>
      <c r="F86" s="57">
        <v>36.666666666666664</v>
      </c>
      <c r="G86" s="57"/>
      <c r="H86" s="57">
        <v>25.25</v>
      </c>
      <c r="I86" s="57">
        <v>32.555555555555557</v>
      </c>
      <c r="J86" s="57">
        <v>28</v>
      </c>
      <c r="K86" s="57">
        <v>32.777777777777779</v>
      </c>
      <c r="L86" s="57">
        <v>36.222222222222221</v>
      </c>
      <c r="M86" s="57">
        <v>31.722222222222221</v>
      </c>
      <c r="N86" s="57">
        <v>32.555555555555557</v>
      </c>
      <c r="O86" s="57">
        <v>34.625</v>
      </c>
      <c r="P86" s="57">
        <v>33.777777777777779</v>
      </c>
      <c r="Q86" s="57">
        <v>32</v>
      </c>
      <c r="R86" s="57">
        <v>36.444444444444443</v>
      </c>
      <c r="S86" s="57">
        <v>39.333333333333336</v>
      </c>
      <c r="T86" s="57">
        <v>37.222222222222221</v>
      </c>
      <c r="U86" s="57">
        <v>39.333333333333336</v>
      </c>
      <c r="V86" s="57">
        <v>33.111111111111114</v>
      </c>
      <c r="W86" s="78">
        <v>33.239336492890992</v>
      </c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</row>
    <row r="87" spans="1:37">
      <c r="A87" s="76">
        <v>2</v>
      </c>
      <c r="B87" s="77"/>
      <c r="C87" s="57"/>
      <c r="D87" s="57"/>
      <c r="E87" s="57"/>
      <c r="F87" s="57"/>
      <c r="G87" s="57">
        <v>36</v>
      </c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78">
        <v>36</v>
      </c>
    </row>
    <row r="88" spans="1:37">
      <c r="A88" s="76">
        <v>3</v>
      </c>
      <c r="B88" s="77"/>
      <c r="C88" s="57"/>
      <c r="D88" s="57"/>
      <c r="E88" s="57"/>
      <c r="F88" s="57">
        <v>26.333333333333332</v>
      </c>
      <c r="G88" s="57"/>
      <c r="H88" s="57">
        <v>22.25</v>
      </c>
      <c r="I88" s="57">
        <v>31.375</v>
      </c>
      <c r="J88" s="57">
        <v>29.25</v>
      </c>
      <c r="K88" s="57">
        <v>26.75</v>
      </c>
      <c r="L88" s="57">
        <v>26.875</v>
      </c>
      <c r="M88" s="57">
        <v>27.166666666666668</v>
      </c>
      <c r="N88" s="57">
        <v>30.75</v>
      </c>
      <c r="O88" s="57">
        <v>29.333333333333332</v>
      </c>
      <c r="P88" s="57">
        <v>29.444444444444443</v>
      </c>
      <c r="Q88" s="57">
        <v>34.333333333333336</v>
      </c>
      <c r="R88" s="57">
        <v>32.555555555555557</v>
      </c>
      <c r="S88" s="57">
        <v>36.375</v>
      </c>
      <c r="T88" s="57">
        <v>35.333333333333336</v>
      </c>
      <c r="U88" s="57">
        <v>34.888888888888886</v>
      </c>
      <c r="V88" s="57">
        <v>29.777777777777779</v>
      </c>
      <c r="W88" s="78">
        <v>30.229927007299271</v>
      </c>
    </row>
    <row r="89" spans="1:37">
      <c r="A89" s="79" t="s">
        <v>15</v>
      </c>
      <c r="B89" s="80">
        <v>28.411764705882351</v>
      </c>
      <c r="C89" s="81">
        <v>35.555555555555557</v>
      </c>
      <c r="D89" s="81">
        <v>34.666666666666664</v>
      </c>
      <c r="E89" s="81">
        <v>33.666666666666664</v>
      </c>
      <c r="F89" s="81">
        <v>29.444444444444443</v>
      </c>
      <c r="G89" s="81">
        <v>36</v>
      </c>
      <c r="H89" s="81">
        <v>20.440000000000001</v>
      </c>
      <c r="I89" s="81">
        <v>27.076923076923077</v>
      </c>
      <c r="J89" s="81">
        <v>24.913043478260871</v>
      </c>
      <c r="K89" s="81">
        <v>24.275862068965516</v>
      </c>
      <c r="L89" s="81">
        <v>28.391304347826086</v>
      </c>
      <c r="M89" s="81">
        <v>27.166666666666668</v>
      </c>
      <c r="N89" s="81">
        <v>27.333333333333332</v>
      </c>
      <c r="O89" s="81">
        <v>26.807692307692307</v>
      </c>
      <c r="P89" s="81">
        <v>25.925925925925927</v>
      </c>
      <c r="Q89" s="81">
        <v>27.04</v>
      </c>
      <c r="R89" s="81">
        <v>29.296296296296298</v>
      </c>
      <c r="S89" s="81">
        <v>32.08</v>
      </c>
      <c r="T89" s="81">
        <v>29.296296296296298</v>
      </c>
      <c r="U89" s="81">
        <v>30.518518518518519</v>
      </c>
      <c r="V89" s="81">
        <v>25.666666666666668</v>
      </c>
      <c r="W89" s="82">
        <v>27.856275303643724</v>
      </c>
    </row>
    <row r="94" spans="1:37">
      <c r="A94" s="50"/>
      <c r="B94" s="50">
        <v>1998</v>
      </c>
      <c r="C94" s="51">
        <v>1999</v>
      </c>
      <c r="D94" s="51">
        <v>2000</v>
      </c>
      <c r="E94" s="51">
        <v>2001</v>
      </c>
      <c r="F94" s="51">
        <v>2002</v>
      </c>
      <c r="G94" s="51">
        <v>2003</v>
      </c>
      <c r="H94" s="51">
        <v>2004</v>
      </c>
      <c r="I94" s="51">
        <v>2005</v>
      </c>
      <c r="J94" s="51">
        <v>2006</v>
      </c>
      <c r="K94" s="51">
        <v>2007</v>
      </c>
      <c r="L94" s="51">
        <v>2008</v>
      </c>
      <c r="M94" s="51">
        <v>2009</v>
      </c>
      <c r="N94" s="51">
        <v>2010</v>
      </c>
      <c r="O94" s="51">
        <v>2011</v>
      </c>
      <c r="P94" s="51">
        <v>2012</v>
      </c>
      <c r="Q94" s="51">
        <v>2013</v>
      </c>
      <c r="R94" s="51">
        <v>2014</v>
      </c>
      <c r="S94" s="51">
        <v>2015</v>
      </c>
      <c r="T94" s="99">
        <v>2016</v>
      </c>
      <c r="U94" s="8">
        <v>2017</v>
      </c>
      <c r="V94" s="71">
        <v>2018</v>
      </c>
    </row>
    <row r="95" spans="1:37">
      <c r="A95" s="50" t="s">
        <v>117</v>
      </c>
      <c r="B95" s="53"/>
      <c r="C95" s="54"/>
      <c r="D95" s="54"/>
      <c r="E95" s="54"/>
      <c r="F95" s="54">
        <v>23.777777777777779</v>
      </c>
      <c r="G95" s="54"/>
      <c r="H95" s="54">
        <v>14.555555555555555</v>
      </c>
      <c r="I95" s="54">
        <v>17.777777777777779</v>
      </c>
      <c r="J95" s="54">
        <v>14.5</v>
      </c>
      <c r="K95" s="54">
        <v>16.25</v>
      </c>
      <c r="L95" s="54">
        <v>18.666666666666668</v>
      </c>
      <c r="M95" s="54">
        <v>20.333333333333332</v>
      </c>
      <c r="N95" s="54">
        <v>16.714285714285715</v>
      </c>
      <c r="O95" s="54">
        <v>17.333333333333332</v>
      </c>
      <c r="P95" s="54">
        <v>14.555555555555555</v>
      </c>
      <c r="Q95" s="54">
        <v>13.875</v>
      </c>
      <c r="R95" s="54">
        <v>18.888888888888889</v>
      </c>
      <c r="S95" s="54">
        <v>19.625</v>
      </c>
      <c r="T95" s="61">
        <v>15.333333333333334</v>
      </c>
      <c r="U95" s="74">
        <v>17.333333333333332</v>
      </c>
      <c r="V95" s="74">
        <v>14.111111111111111</v>
      </c>
    </row>
    <row r="96" spans="1:37">
      <c r="A96" s="60" t="s">
        <v>118</v>
      </c>
      <c r="B96" s="56">
        <v>28.411764705882351</v>
      </c>
      <c r="C96" s="57">
        <v>35.555555555555557</v>
      </c>
      <c r="D96" s="57">
        <v>34.666666666666664</v>
      </c>
      <c r="E96" s="57">
        <v>33.666666666666664</v>
      </c>
      <c r="F96" s="57">
        <v>36.666666666666664</v>
      </c>
      <c r="G96" s="57"/>
      <c r="H96" s="57">
        <v>25.25</v>
      </c>
      <c r="I96" s="57">
        <v>32.555555555555557</v>
      </c>
      <c r="J96" s="57">
        <v>28</v>
      </c>
      <c r="K96" s="57">
        <v>32.777777777777779</v>
      </c>
      <c r="L96" s="57">
        <v>36.222222222222221</v>
      </c>
      <c r="M96" s="57">
        <v>31.722222222222221</v>
      </c>
      <c r="N96" s="57">
        <v>32.555555555555557</v>
      </c>
      <c r="O96" s="57">
        <v>34.625</v>
      </c>
      <c r="P96" s="57">
        <v>33.777777777777779</v>
      </c>
      <c r="Q96" s="57">
        <v>32</v>
      </c>
      <c r="R96" s="57">
        <v>36.444444444444443</v>
      </c>
      <c r="S96" s="57">
        <v>39.333333333333336</v>
      </c>
      <c r="T96" s="57">
        <v>37.222222222222221</v>
      </c>
      <c r="U96" s="57">
        <v>39.333333333333336</v>
      </c>
      <c r="V96" s="57">
        <v>33.111111111111114</v>
      </c>
    </row>
    <row r="97" spans="1:50">
      <c r="A97" s="60" t="s">
        <v>119</v>
      </c>
      <c r="B97" s="56"/>
      <c r="C97" s="57"/>
      <c r="D97" s="57"/>
      <c r="E97" s="57"/>
      <c r="F97" s="57">
        <v>26.333333333333332</v>
      </c>
      <c r="G97" s="57"/>
      <c r="H97" s="57">
        <v>22.25</v>
      </c>
      <c r="I97" s="57">
        <v>31.375</v>
      </c>
      <c r="J97" s="57">
        <v>29.25</v>
      </c>
      <c r="K97" s="57">
        <v>26.75</v>
      </c>
      <c r="L97" s="57">
        <v>26.875</v>
      </c>
      <c r="M97" s="57">
        <v>27.166666666666668</v>
      </c>
      <c r="N97" s="57">
        <v>30.75</v>
      </c>
      <c r="O97" s="57">
        <v>29.333333333333332</v>
      </c>
      <c r="P97" s="57">
        <v>29.444444444444443</v>
      </c>
      <c r="Q97" s="57">
        <v>34.333333333333336</v>
      </c>
      <c r="R97" s="57">
        <v>32.555555555555557</v>
      </c>
      <c r="S97" s="57">
        <v>36.375</v>
      </c>
      <c r="T97" s="57">
        <v>35.333333333333336</v>
      </c>
      <c r="U97" s="57">
        <v>34.888888888888886</v>
      </c>
      <c r="V97" s="57">
        <v>29.777777777777779</v>
      </c>
    </row>
    <row r="100" spans="1:50">
      <c r="A100" s="50"/>
      <c r="B100" s="50">
        <v>1998</v>
      </c>
      <c r="C100" s="51">
        <v>1999</v>
      </c>
      <c r="D100" s="51">
        <v>2000</v>
      </c>
      <c r="E100" s="51">
        <v>2001</v>
      </c>
      <c r="F100" s="51">
        <v>2002</v>
      </c>
      <c r="G100" s="51">
        <v>2003</v>
      </c>
      <c r="H100" s="51">
        <v>2004</v>
      </c>
      <c r="I100" s="51">
        <v>2005</v>
      </c>
      <c r="J100" s="51">
        <v>2006</v>
      </c>
      <c r="K100" s="51">
        <v>2007</v>
      </c>
      <c r="L100" s="51">
        <v>2008</v>
      </c>
      <c r="M100" s="51">
        <v>2009</v>
      </c>
      <c r="N100" s="51">
        <v>2010</v>
      </c>
      <c r="O100" s="51">
        <v>2011</v>
      </c>
      <c r="P100" s="51">
        <v>2012</v>
      </c>
      <c r="Q100" s="51">
        <v>2013</v>
      </c>
      <c r="R100" s="51">
        <v>2014</v>
      </c>
      <c r="S100" s="51">
        <v>2015</v>
      </c>
      <c r="T100" s="98">
        <v>2016</v>
      </c>
      <c r="U100" s="8">
        <v>2017</v>
      </c>
      <c r="V100" s="8">
        <v>2018</v>
      </c>
    </row>
    <row r="101" spans="1:50">
      <c r="A101" s="50" t="s">
        <v>127</v>
      </c>
      <c r="B101" s="53"/>
      <c r="C101" s="54"/>
      <c r="D101" s="54"/>
      <c r="E101" s="54"/>
      <c r="F101" s="54">
        <v>23.777777777777779</v>
      </c>
      <c r="G101" s="54"/>
      <c r="H101" s="54">
        <v>14.555555555555555</v>
      </c>
      <c r="I101" s="54">
        <v>17.777777777777779</v>
      </c>
      <c r="J101" s="54">
        <v>14.5</v>
      </c>
      <c r="K101" s="54">
        <v>16.25</v>
      </c>
      <c r="L101" s="54">
        <v>18.666666666666668</v>
      </c>
      <c r="M101" s="54">
        <v>20.333333333333332</v>
      </c>
      <c r="N101" s="54">
        <v>16.714285714285715</v>
      </c>
      <c r="O101" s="54">
        <v>17.333333333333332</v>
      </c>
      <c r="P101" s="54">
        <v>14.555555555555555</v>
      </c>
      <c r="Q101" s="54">
        <v>13.875</v>
      </c>
      <c r="R101" s="54">
        <v>18.888888888888889</v>
      </c>
      <c r="S101" s="54">
        <v>19.625</v>
      </c>
      <c r="T101" s="61">
        <v>15.333333333333334</v>
      </c>
      <c r="U101" s="74">
        <v>17.333333333333332</v>
      </c>
      <c r="V101" s="8">
        <v>14</v>
      </c>
    </row>
    <row r="102" spans="1:50">
      <c r="A102" s="60" t="s">
        <v>128</v>
      </c>
      <c r="B102" s="56"/>
      <c r="C102" s="61"/>
      <c r="D102" s="8"/>
      <c r="E102" s="8"/>
      <c r="F102" s="61">
        <v>228.7</v>
      </c>
      <c r="G102" s="61">
        <v>221.4</v>
      </c>
      <c r="H102" s="61">
        <v>226.45</v>
      </c>
      <c r="I102" s="61">
        <v>219.25</v>
      </c>
      <c r="J102" s="61">
        <v>265.10000000000002</v>
      </c>
      <c r="K102" s="61">
        <v>274.7</v>
      </c>
      <c r="L102" s="61">
        <v>252.3</v>
      </c>
      <c r="M102" s="61">
        <v>320.70999999999998</v>
      </c>
      <c r="N102" s="61">
        <v>310.39999999999998</v>
      </c>
      <c r="O102" s="61">
        <v>276.7</v>
      </c>
      <c r="P102" s="61">
        <v>275.10000000000002</v>
      </c>
      <c r="Q102" s="61">
        <v>311.2</v>
      </c>
      <c r="R102" s="61">
        <v>303.3</v>
      </c>
      <c r="S102" s="61">
        <v>282</v>
      </c>
      <c r="T102" s="8">
        <v>268.10000000000002</v>
      </c>
      <c r="U102" s="8">
        <v>261.8</v>
      </c>
      <c r="V102" s="8">
        <v>276</v>
      </c>
    </row>
    <row r="103" spans="1:50">
      <c r="A103" s="60" t="s">
        <v>125</v>
      </c>
      <c r="B103" s="56">
        <v>28.411764705882351</v>
      </c>
      <c r="C103" s="57">
        <v>35.555555555555557</v>
      </c>
      <c r="D103" s="57">
        <v>34.666666666666664</v>
      </c>
      <c r="E103" s="57">
        <v>33.666666666666664</v>
      </c>
      <c r="F103" s="57">
        <v>36.666666666666664</v>
      </c>
      <c r="G103" s="57"/>
      <c r="H103" s="57">
        <v>25.25</v>
      </c>
      <c r="I103" s="57">
        <v>32.555555555555557</v>
      </c>
      <c r="J103" s="57">
        <v>28</v>
      </c>
      <c r="K103" s="57">
        <v>32.777777777777779</v>
      </c>
      <c r="L103" s="57">
        <v>36.222222222222221</v>
      </c>
      <c r="M103" s="57">
        <v>31.722222222222221</v>
      </c>
      <c r="N103" s="57">
        <v>32.555555555555557</v>
      </c>
      <c r="O103" s="57">
        <v>34.625</v>
      </c>
      <c r="P103" s="57">
        <v>33.777777777777779</v>
      </c>
      <c r="Q103" s="57">
        <v>32</v>
      </c>
      <c r="R103" s="57">
        <v>36.444444444444443</v>
      </c>
      <c r="S103" s="57">
        <v>39.333333333333336</v>
      </c>
      <c r="T103" s="57">
        <v>37.222222222222221</v>
      </c>
      <c r="U103" s="57">
        <v>39.333333333333336</v>
      </c>
      <c r="V103" s="8">
        <v>33</v>
      </c>
    </row>
    <row r="104" spans="1:50">
      <c r="A104" s="60" t="s">
        <v>129</v>
      </c>
      <c r="B104" s="56"/>
      <c r="C104" s="57"/>
      <c r="D104" s="57">
        <v>123</v>
      </c>
      <c r="E104" s="57">
        <v>149.83333333333334</v>
      </c>
      <c r="F104" s="57">
        <v>138.5</v>
      </c>
      <c r="G104" s="57">
        <v>140.25</v>
      </c>
      <c r="H104" s="57">
        <v>142</v>
      </c>
      <c r="I104" s="57">
        <v>156.16666666666666</v>
      </c>
      <c r="J104" s="57">
        <v>154.375</v>
      </c>
      <c r="K104" s="57">
        <v>179.33333333333334</v>
      </c>
      <c r="L104" s="57">
        <v>125</v>
      </c>
      <c r="M104" s="57">
        <v>148.6</v>
      </c>
      <c r="N104" s="57">
        <v>116.2</v>
      </c>
      <c r="O104" s="57">
        <v>123.875</v>
      </c>
      <c r="P104" s="57">
        <v>148.875</v>
      </c>
      <c r="Q104" s="57">
        <v>118</v>
      </c>
      <c r="R104" s="57">
        <v>127.25</v>
      </c>
      <c r="S104" s="57">
        <v>130.375</v>
      </c>
      <c r="T104" s="8">
        <v>111</v>
      </c>
      <c r="U104" s="8">
        <v>132</v>
      </c>
      <c r="V104" s="8">
        <v>127</v>
      </c>
    </row>
    <row r="105" spans="1:50">
      <c r="A105" s="60" t="s">
        <v>126</v>
      </c>
      <c r="B105" s="56"/>
      <c r="C105" s="57"/>
      <c r="D105" s="57"/>
      <c r="E105" s="57"/>
      <c r="F105" s="57">
        <v>26.333333333333332</v>
      </c>
      <c r="G105" s="57"/>
      <c r="H105" s="57">
        <v>22.25</v>
      </c>
      <c r="I105" s="57">
        <v>31.375</v>
      </c>
      <c r="J105" s="57">
        <v>29.25</v>
      </c>
      <c r="K105" s="57">
        <v>26.75</v>
      </c>
      <c r="L105" s="57">
        <v>26.875</v>
      </c>
      <c r="M105" s="57">
        <v>27.166666666666668</v>
      </c>
      <c r="N105" s="57">
        <v>30.75</v>
      </c>
      <c r="O105" s="57">
        <v>29.333333333333332</v>
      </c>
      <c r="P105" s="57">
        <v>29.444444444444443</v>
      </c>
      <c r="Q105" s="57">
        <v>34.333333333333336</v>
      </c>
      <c r="R105" s="57">
        <v>32.555555555555557</v>
      </c>
      <c r="S105" s="57">
        <v>36.375</v>
      </c>
      <c r="T105" s="57">
        <v>35.3333333333333</v>
      </c>
      <c r="U105" s="57">
        <v>34.888888888888886</v>
      </c>
      <c r="V105" s="8">
        <v>30</v>
      </c>
    </row>
    <row r="106" spans="1:50">
      <c r="A106" s="6" t="s">
        <v>130</v>
      </c>
      <c r="E106" s="6">
        <v>128.4</v>
      </c>
      <c r="F106" s="6">
        <v>170.5</v>
      </c>
      <c r="G106" s="6">
        <v>145.6</v>
      </c>
      <c r="H106" s="6">
        <v>153.5625</v>
      </c>
      <c r="I106" s="6">
        <v>136.30000000000001</v>
      </c>
      <c r="J106" s="8">
        <v>161</v>
      </c>
      <c r="K106" s="8">
        <v>162.375</v>
      </c>
      <c r="L106" s="8">
        <v>152.69999999999999</v>
      </c>
      <c r="M106" s="8">
        <v>175.3</v>
      </c>
      <c r="N106" s="8">
        <v>118.5</v>
      </c>
      <c r="O106" s="8">
        <v>156.5</v>
      </c>
      <c r="P106" s="8">
        <v>144.30000000000001</v>
      </c>
      <c r="Q106" s="8">
        <v>153</v>
      </c>
      <c r="R106" s="8">
        <v>151.4</v>
      </c>
      <c r="S106" s="8">
        <v>149.1</v>
      </c>
      <c r="T106" s="8">
        <v>124</v>
      </c>
      <c r="U106" s="8">
        <v>143</v>
      </c>
      <c r="V106" s="8">
        <v>150</v>
      </c>
    </row>
    <row r="112" spans="1:50">
      <c r="B112" s="62" t="s">
        <v>16</v>
      </c>
      <c r="C112" s="62" t="s">
        <v>132</v>
      </c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</row>
    <row r="113" spans="2:50">
      <c r="B113" s="62" t="s">
        <v>131</v>
      </c>
      <c r="C113">
        <v>1998</v>
      </c>
      <c r="D113">
        <v>1999</v>
      </c>
      <c r="E113">
        <v>2000</v>
      </c>
      <c r="F113">
        <v>2001</v>
      </c>
      <c r="G113">
        <v>2002</v>
      </c>
      <c r="H113">
        <v>2003</v>
      </c>
      <c r="I113">
        <v>2004</v>
      </c>
      <c r="J113">
        <v>2005</v>
      </c>
      <c r="K113">
        <v>2006</v>
      </c>
      <c r="L113">
        <v>2007</v>
      </c>
      <c r="M113">
        <v>2008</v>
      </c>
      <c r="N113">
        <v>2009</v>
      </c>
      <c r="O113">
        <v>2010</v>
      </c>
      <c r="P113">
        <v>2011</v>
      </c>
      <c r="Q113">
        <v>2012</v>
      </c>
      <c r="R113">
        <v>2013</v>
      </c>
      <c r="S113">
        <v>2014</v>
      </c>
      <c r="T113">
        <v>2015</v>
      </c>
      <c r="U113">
        <v>2016</v>
      </c>
      <c r="V113">
        <v>2017</v>
      </c>
      <c r="W113">
        <v>2018</v>
      </c>
      <c r="X113" t="s">
        <v>15</v>
      </c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</row>
    <row r="114" spans="2:50">
      <c r="B114" s="47" t="s">
        <v>36</v>
      </c>
      <c r="C114" s="57">
        <v>23.416666666666668</v>
      </c>
      <c r="D114" s="57">
        <v>28.333333333333332</v>
      </c>
      <c r="E114" s="57">
        <v>29.333333333333332</v>
      </c>
      <c r="F114" s="57">
        <v>32.666666666666664</v>
      </c>
      <c r="G114" s="57">
        <v>25.866666666666667</v>
      </c>
      <c r="H114" s="57"/>
      <c r="I114" s="57">
        <v>16.375</v>
      </c>
      <c r="J114" s="57">
        <v>22.222222222222221</v>
      </c>
      <c r="K114" s="57">
        <v>25.166666666666668</v>
      </c>
      <c r="L114" s="57">
        <v>26.333333333333332</v>
      </c>
      <c r="M114" s="57">
        <v>30.833333333333332</v>
      </c>
      <c r="N114" s="57">
        <v>26.25</v>
      </c>
      <c r="O114" s="57">
        <v>24.428571428571427</v>
      </c>
      <c r="P114" s="57">
        <v>22.333333333333332</v>
      </c>
      <c r="Q114" s="57">
        <v>21.888888888888889</v>
      </c>
      <c r="R114" s="57">
        <v>26.125</v>
      </c>
      <c r="S114" s="57">
        <v>25.444444444444443</v>
      </c>
      <c r="T114" s="57">
        <v>27.857142857142858</v>
      </c>
      <c r="U114" s="57">
        <v>24.777777777777779</v>
      </c>
      <c r="V114" s="57">
        <v>25.888888888888889</v>
      </c>
      <c r="W114" s="57">
        <v>21.333333333333332</v>
      </c>
      <c r="X114" s="57">
        <v>24.656862745098039</v>
      </c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</row>
    <row r="115" spans="2:50">
      <c r="B115" s="65">
        <v>0</v>
      </c>
      <c r="C115" s="57"/>
      <c r="D115" s="57"/>
      <c r="E115" s="57"/>
      <c r="F115" s="57"/>
      <c r="G115" s="57">
        <v>19.666666666666668</v>
      </c>
      <c r="H115" s="57"/>
      <c r="I115" s="57">
        <v>12.333333333333334</v>
      </c>
      <c r="J115" s="57">
        <v>13.333333333333334</v>
      </c>
      <c r="K115" s="57"/>
      <c r="L115" s="57"/>
      <c r="M115" s="57"/>
      <c r="N115" s="57"/>
      <c r="O115" s="57">
        <v>7</v>
      </c>
      <c r="P115" s="57">
        <v>14.666666666666666</v>
      </c>
      <c r="Q115" s="57">
        <v>9</v>
      </c>
      <c r="R115" s="57">
        <v>10.333333333333334</v>
      </c>
      <c r="S115" s="57">
        <v>13.333333333333334</v>
      </c>
      <c r="T115" s="57">
        <v>14</v>
      </c>
      <c r="U115" s="57">
        <v>7.333333333333333</v>
      </c>
      <c r="V115" s="57">
        <v>10.666666666666666</v>
      </c>
      <c r="W115" s="57">
        <v>7.666666666666667</v>
      </c>
      <c r="X115" s="57">
        <v>12.472222222222221</v>
      </c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</row>
    <row r="116" spans="2:50">
      <c r="B116" s="65">
        <v>1</v>
      </c>
      <c r="C116" s="57">
        <v>23.416666666666668</v>
      </c>
      <c r="D116" s="57">
        <v>28.333333333333332</v>
      </c>
      <c r="E116" s="57">
        <v>29.333333333333332</v>
      </c>
      <c r="F116" s="57">
        <v>32.666666666666664</v>
      </c>
      <c r="G116" s="57">
        <v>35.833333333333336</v>
      </c>
      <c r="H116" s="57"/>
      <c r="I116" s="57">
        <v>26.5</v>
      </c>
      <c r="J116" s="57">
        <v>26.666666666666668</v>
      </c>
      <c r="K116" s="57">
        <v>26.333333333333332</v>
      </c>
      <c r="L116" s="57">
        <v>30</v>
      </c>
      <c r="M116" s="57">
        <v>40</v>
      </c>
      <c r="N116" s="57">
        <v>33.333333333333336</v>
      </c>
      <c r="O116" s="57">
        <v>30</v>
      </c>
      <c r="P116" s="57">
        <v>31.666666666666668</v>
      </c>
      <c r="Q116" s="57">
        <v>33.333333333333336</v>
      </c>
      <c r="R116" s="57">
        <v>25.5</v>
      </c>
      <c r="S116" s="57">
        <v>35.333333333333336</v>
      </c>
      <c r="T116" s="57">
        <v>37</v>
      </c>
      <c r="U116" s="57">
        <v>37</v>
      </c>
      <c r="V116" s="57">
        <v>40</v>
      </c>
      <c r="W116" s="57">
        <v>35</v>
      </c>
      <c r="X116" s="57">
        <v>31.114285714285714</v>
      </c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</row>
    <row r="117" spans="2:50">
      <c r="B117" s="65">
        <v>3</v>
      </c>
      <c r="C117" s="57"/>
      <c r="D117" s="57"/>
      <c r="E117" s="57"/>
      <c r="F117" s="57"/>
      <c r="G117" s="57">
        <v>18.333333333333332</v>
      </c>
      <c r="H117" s="57"/>
      <c r="I117" s="57">
        <v>13.666666666666666</v>
      </c>
      <c r="J117" s="57">
        <v>26.666666666666668</v>
      </c>
      <c r="K117" s="57">
        <v>24</v>
      </c>
      <c r="L117" s="57">
        <v>22.666666666666668</v>
      </c>
      <c r="M117" s="57">
        <v>21.666666666666668</v>
      </c>
      <c r="N117" s="57">
        <v>19.166666666666668</v>
      </c>
      <c r="O117" s="57">
        <v>24.666666666666668</v>
      </c>
      <c r="P117" s="57">
        <v>20.666666666666668</v>
      </c>
      <c r="Q117" s="57">
        <v>23.333333333333332</v>
      </c>
      <c r="R117" s="57">
        <v>42.333333333333336</v>
      </c>
      <c r="S117" s="57">
        <v>27.666666666666668</v>
      </c>
      <c r="T117" s="57">
        <v>28</v>
      </c>
      <c r="U117" s="57">
        <v>30</v>
      </c>
      <c r="V117" s="57">
        <v>27</v>
      </c>
      <c r="W117" s="57">
        <v>21.333333333333332</v>
      </c>
      <c r="X117" s="57">
        <v>24.372340425531913</v>
      </c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</row>
    <row r="118" spans="2:50">
      <c r="B118" s="47" t="s">
        <v>34</v>
      </c>
      <c r="C118" s="57">
        <v>32.545454545454547</v>
      </c>
      <c r="D118" s="57">
        <v>40.666666666666664</v>
      </c>
      <c r="E118" s="57">
        <v>38</v>
      </c>
      <c r="F118" s="57">
        <v>34</v>
      </c>
      <c r="G118" s="57">
        <v>30.133333333333333</v>
      </c>
      <c r="H118" s="57">
        <v>36</v>
      </c>
      <c r="I118" s="57">
        <v>23.333333333333332</v>
      </c>
      <c r="J118" s="57">
        <v>28.888888888888889</v>
      </c>
      <c r="K118" s="57">
        <v>23.666666666666668</v>
      </c>
      <c r="L118" s="57">
        <v>22.5</v>
      </c>
      <c r="M118" s="57">
        <v>28.222222222222221</v>
      </c>
      <c r="N118" s="57">
        <v>25.666666666666668</v>
      </c>
      <c r="O118" s="57">
        <v>27.777777777777779</v>
      </c>
      <c r="P118" s="57">
        <v>27.444444444444443</v>
      </c>
      <c r="Q118" s="57">
        <v>27</v>
      </c>
      <c r="R118" s="57">
        <v>25.888888888888889</v>
      </c>
      <c r="S118" s="57">
        <v>30.777777777777779</v>
      </c>
      <c r="T118" s="57">
        <v>32.666666666666664</v>
      </c>
      <c r="U118" s="57">
        <v>28.777777777777779</v>
      </c>
      <c r="V118" s="57">
        <v>28.555555555555557</v>
      </c>
      <c r="W118" s="57">
        <v>26.333333333333332</v>
      </c>
      <c r="X118" s="57">
        <v>28.357954545454547</v>
      </c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</row>
    <row r="119" spans="2:50">
      <c r="B119" s="65">
        <v>0</v>
      </c>
      <c r="C119" s="57"/>
      <c r="D119" s="57"/>
      <c r="E119" s="57"/>
      <c r="F119" s="57"/>
      <c r="G119" s="57">
        <v>24.333333333333332</v>
      </c>
      <c r="H119" s="57"/>
      <c r="I119" s="57">
        <v>16</v>
      </c>
      <c r="J119" s="57">
        <v>18.333333333333332</v>
      </c>
      <c r="K119" s="57">
        <v>13</v>
      </c>
      <c r="L119" s="57">
        <v>14.5</v>
      </c>
      <c r="M119" s="57">
        <v>18.666666666666668</v>
      </c>
      <c r="N119" s="57">
        <v>20.666666666666668</v>
      </c>
      <c r="O119" s="57">
        <v>16</v>
      </c>
      <c r="P119" s="57">
        <v>17.333333333333332</v>
      </c>
      <c r="Q119" s="57">
        <v>15.333333333333334</v>
      </c>
      <c r="R119" s="57">
        <v>13.333333333333334</v>
      </c>
      <c r="S119" s="57">
        <v>22</v>
      </c>
      <c r="T119" s="57">
        <v>20.333333333333332</v>
      </c>
      <c r="U119" s="57">
        <v>15</v>
      </c>
      <c r="V119" s="57">
        <v>16.333333333333332</v>
      </c>
      <c r="W119" s="57">
        <v>16.333333333333332</v>
      </c>
      <c r="X119" s="57">
        <v>17.574074074074073</v>
      </c>
    </row>
    <row r="120" spans="2:50">
      <c r="B120" s="65">
        <v>1</v>
      </c>
      <c r="C120" s="57">
        <v>32.545454545454547</v>
      </c>
      <c r="D120" s="57">
        <v>40.666666666666664</v>
      </c>
      <c r="E120" s="57">
        <v>38</v>
      </c>
      <c r="F120" s="57">
        <v>34</v>
      </c>
      <c r="G120" s="57">
        <v>38.166666666666664</v>
      </c>
      <c r="H120" s="57"/>
      <c r="I120" s="57">
        <v>31</v>
      </c>
      <c r="J120" s="57">
        <v>36.666666666666664</v>
      </c>
      <c r="K120" s="57">
        <v>31</v>
      </c>
      <c r="L120" s="57">
        <v>35.333333333333336</v>
      </c>
      <c r="M120" s="57">
        <v>37.666666666666664</v>
      </c>
      <c r="N120" s="57">
        <v>30</v>
      </c>
      <c r="O120" s="57">
        <v>36</v>
      </c>
      <c r="P120" s="57">
        <v>37</v>
      </c>
      <c r="Q120" s="57">
        <v>34.666666666666664</v>
      </c>
      <c r="R120" s="57">
        <v>35.333333333333336</v>
      </c>
      <c r="S120" s="57">
        <v>36.333333333333336</v>
      </c>
      <c r="T120" s="57">
        <v>41</v>
      </c>
      <c r="U120" s="57">
        <v>37.666666666666664</v>
      </c>
      <c r="V120" s="57">
        <v>36.666666666666664</v>
      </c>
      <c r="W120" s="57">
        <v>32.333333333333336</v>
      </c>
      <c r="X120" s="57">
        <v>35.366197183098592</v>
      </c>
    </row>
    <row r="121" spans="2:50">
      <c r="B121" s="65">
        <v>2</v>
      </c>
      <c r="C121" s="57"/>
      <c r="D121" s="57"/>
      <c r="E121" s="57"/>
      <c r="F121" s="57"/>
      <c r="G121" s="57"/>
      <c r="H121" s="57">
        <v>36</v>
      </c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>
        <v>36</v>
      </c>
    </row>
    <row r="122" spans="2:50">
      <c r="B122" s="65">
        <v>3</v>
      </c>
      <c r="C122" s="57"/>
      <c r="D122" s="57"/>
      <c r="E122" s="57"/>
      <c r="F122" s="57"/>
      <c r="G122" s="57">
        <v>25.666666666666668</v>
      </c>
      <c r="H122" s="57"/>
      <c r="I122" s="57">
        <v>23</v>
      </c>
      <c r="J122" s="57">
        <v>31.666666666666668</v>
      </c>
      <c r="K122" s="57">
        <v>27</v>
      </c>
      <c r="L122" s="57">
        <v>25.666666666666668</v>
      </c>
      <c r="M122" s="57">
        <v>28.333333333333332</v>
      </c>
      <c r="N122" s="57">
        <v>26.333333333333332</v>
      </c>
      <c r="O122" s="57">
        <v>31.333333333333332</v>
      </c>
      <c r="P122" s="57">
        <v>28</v>
      </c>
      <c r="Q122" s="57">
        <v>31</v>
      </c>
      <c r="R122" s="57">
        <v>29</v>
      </c>
      <c r="S122" s="57">
        <v>34</v>
      </c>
      <c r="T122" s="57">
        <v>36.666666666666664</v>
      </c>
      <c r="U122" s="57">
        <v>33.666666666666664</v>
      </c>
      <c r="V122" s="57">
        <v>32.666666666666664</v>
      </c>
      <c r="W122" s="57">
        <v>30.333333333333332</v>
      </c>
      <c r="X122" s="57">
        <v>29.645833333333332</v>
      </c>
    </row>
    <row r="123" spans="2:50">
      <c r="B123" s="47" t="s">
        <v>37</v>
      </c>
      <c r="C123" s="57">
        <v>29.727272727272727</v>
      </c>
      <c r="D123" s="57">
        <v>37.666666666666664</v>
      </c>
      <c r="E123" s="57">
        <v>36.666666666666664</v>
      </c>
      <c r="F123" s="57">
        <v>34.333333333333336</v>
      </c>
      <c r="G123" s="57">
        <v>32.333333333333336</v>
      </c>
      <c r="H123" s="57"/>
      <c r="I123" s="57">
        <v>21.25</v>
      </c>
      <c r="J123" s="57">
        <v>30.5</v>
      </c>
      <c r="K123" s="57">
        <v>26.125</v>
      </c>
      <c r="L123" s="57">
        <v>25.09090909090909</v>
      </c>
      <c r="M123" s="57">
        <v>26.75</v>
      </c>
      <c r="N123" s="57">
        <v>29.277777777777779</v>
      </c>
      <c r="O123" s="57">
        <v>29.375</v>
      </c>
      <c r="P123" s="57">
        <v>31.125</v>
      </c>
      <c r="Q123" s="57">
        <v>28.888888888888889</v>
      </c>
      <c r="R123" s="57">
        <v>29.25</v>
      </c>
      <c r="S123" s="57">
        <v>31.666666666666668</v>
      </c>
      <c r="T123" s="57">
        <v>34.777777777777779</v>
      </c>
      <c r="U123" s="57">
        <v>34.333333333333336</v>
      </c>
      <c r="V123" s="57">
        <v>37.111111111111114</v>
      </c>
      <c r="W123" s="57">
        <v>29.333333333333332</v>
      </c>
      <c r="X123" s="57">
        <v>30.287878787878789</v>
      </c>
    </row>
    <row r="124" spans="2:50">
      <c r="B124" s="65">
        <v>0</v>
      </c>
      <c r="C124" s="57"/>
      <c r="D124" s="57"/>
      <c r="E124" s="57"/>
      <c r="F124" s="57"/>
      <c r="G124" s="57">
        <v>27.333333333333332</v>
      </c>
      <c r="H124" s="57"/>
      <c r="I124" s="57">
        <v>15.333333333333334</v>
      </c>
      <c r="J124" s="57">
        <v>21.666666666666668</v>
      </c>
      <c r="K124" s="57">
        <v>16</v>
      </c>
      <c r="L124" s="57">
        <v>18</v>
      </c>
      <c r="M124" s="57">
        <v>18.666666666666668</v>
      </c>
      <c r="N124" s="57">
        <v>20</v>
      </c>
      <c r="O124" s="57">
        <v>20.666666666666668</v>
      </c>
      <c r="P124" s="57">
        <v>20</v>
      </c>
      <c r="Q124" s="57">
        <v>19.333333333333332</v>
      </c>
      <c r="R124" s="57">
        <v>20</v>
      </c>
      <c r="S124" s="57">
        <v>21.333333333333332</v>
      </c>
      <c r="T124" s="57">
        <v>22.666666666666668</v>
      </c>
      <c r="U124" s="57">
        <v>23.666666666666668</v>
      </c>
      <c r="V124" s="57">
        <v>25</v>
      </c>
      <c r="W124" s="57">
        <v>18.333333333333332</v>
      </c>
      <c r="X124" s="57">
        <v>20.754716981132077</v>
      </c>
    </row>
    <row r="125" spans="2:50">
      <c r="B125" s="65">
        <v>1</v>
      </c>
      <c r="C125" s="57">
        <v>29.727272727272727</v>
      </c>
      <c r="D125" s="57">
        <v>37.666666666666664</v>
      </c>
      <c r="E125" s="57">
        <v>36.666666666666664</v>
      </c>
      <c r="F125" s="57">
        <v>34.333333333333336</v>
      </c>
      <c r="G125" s="57">
        <v>36</v>
      </c>
      <c r="H125" s="57"/>
      <c r="I125" s="57">
        <v>18.666666666666668</v>
      </c>
      <c r="J125" s="57">
        <v>34.333333333333336</v>
      </c>
      <c r="K125" s="57">
        <v>26.666666666666668</v>
      </c>
      <c r="L125" s="57">
        <v>33</v>
      </c>
      <c r="M125" s="57">
        <v>31</v>
      </c>
      <c r="N125" s="57">
        <v>31.833333333333332</v>
      </c>
      <c r="O125" s="57">
        <v>31.666666666666668</v>
      </c>
      <c r="P125" s="57">
        <v>35.5</v>
      </c>
      <c r="Q125" s="57">
        <v>33.333333333333336</v>
      </c>
      <c r="R125" s="57">
        <v>33</v>
      </c>
      <c r="S125" s="57">
        <v>37.666666666666664</v>
      </c>
      <c r="T125" s="57">
        <v>40</v>
      </c>
      <c r="U125" s="57">
        <v>37</v>
      </c>
      <c r="V125" s="57">
        <v>41.333333333333336</v>
      </c>
      <c r="W125" s="57">
        <v>32</v>
      </c>
      <c r="X125" s="57">
        <v>33.207142857142856</v>
      </c>
    </row>
    <row r="126" spans="2:50">
      <c r="B126" s="65">
        <v>3</v>
      </c>
      <c r="C126" s="57"/>
      <c r="D126" s="57"/>
      <c r="E126" s="57"/>
      <c r="F126" s="57"/>
      <c r="G126" s="57">
        <v>35</v>
      </c>
      <c r="H126" s="57"/>
      <c r="I126" s="57">
        <v>34</v>
      </c>
      <c r="J126" s="57">
        <v>38</v>
      </c>
      <c r="K126" s="57">
        <v>40.5</v>
      </c>
      <c r="L126" s="57">
        <v>34.5</v>
      </c>
      <c r="M126" s="57">
        <v>32.5</v>
      </c>
      <c r="N126" s="57">
        <v>36</v>
      </c>
      <c r="O126" s="57">
        <v>39</v>
      </c>
      <c r="P126" s="57">
        <v>39.333333333333336</v>
      </c>
      <c r="Q126" s="57">
        <v>34</v>
      </c>
      <c r="R126" s="57">
        <v>31.666666666666668</v>
      </c>
      <c r="S126" s="57">
        <v>36</v>
      </c>
      <c r="T126" s="57">
        <v>41.666666666666664</v>
      </c>
      <c r="U126" s="57">
        <v>42.333333333333336</v>
      </c>
      <c r="V126" s="57">
        <v>45</v>
      </c>
      <c r="W126" s="57">
        <v>37.666666666666664</v>
      </c>
      <c r="X126" s="57">
        <v>37.452380952380949</v>
      </c>
    </row>
    <row r="127" spans="2:50">
      <c r="B127" s="47" t="s">
        <v>15</v>
      </c>
      <c r="C127" s="57">
        <v>28.411764705882351</v>
      </c>
      <c r="D127" s="57">
        <v>35.555555555555557</v>
      </c>
      <c r="E127" s="57">
        <v>34.666666666666664</v>
      </c>
      <c r="F127" s="57">
        <v>33.666666666666664</v>
      </c>
      <c r="G127" s="57">
        <v>29.444444444444443</v>
      </c>
      <c r="H127" s="57">
        <v>36</v>
      </c>
      <c r="I127" s="57">
        <v>20.440000000000001</v>
      </c>
      <c r="J127" s="57">
        <v>27.076923076923077</v>
      </c>
      <c r="K127" s="57">
        <v>24.913043478260871</v>
      </c>
      <c r="L127" s="57">
        <v>24.275862068965516</v>
      </c>
      <c r="M127" s="57">
        <v>28.391304347826086</v>
      </c>
      <c r="N127" s="57">
        <v>27.166666666666668</v>
      </c>
      <c r="O127" s="57">
        <v>27.333333333333332</v>
      </c>
      <c r="P127" s="57">
        <v>26.807692307692307</v>
      </c>
      <c r="Q127" s="57">
        <v>25.925925925925927</v>
      </c>
      <c r="R127" s="57">
        <v>27.04</v>
      </c>
      <c r="S127" s="57">
        <v>29.296296296296298</v>
      </c>
      <c r="T127" s="57">
        <v>32.08</v>
      </c>
      <c r="U127" s="57">
        <v>29.296296296296298</v>
      </c>
      <c r="V127" s="57">
        <v>30.518518518518519</v>
      </c>
      <c r="W127" s="57">
        <v>25.666666666666668</v>
      </c>
      <c r="X127" s="57">
        <v>27.856275303643724</v>
      </c>
    </row>
    <row r="128" spans="2:50">
      <c r="B128"/>
      <c r="C128"/>
      <c r="D128"/>
    </row>
    <row r="129" spans="2:22">
      <c r="B129"/>
      <c r="C129"/>
      <c r="D129"/>
    </row>
    <row r="130" spans="2:22">
      <c r="B130"/>
    </row>
    <row r="131" spans="2:22">
      <c r="B131"/>
    </row>
    <row r="132" spans="2:22">
      <c r="B132"/>
    </row>
    <row r="133" spans="2:22">
      <c r="B133"/>
    </row>
    <row r="134" spans="2:22">
      <c r="B134"/>
    </row>
    <row r="135" spans="2:22">
      <c r="B135"/>
    </row>
    <row r="136" spans="2:22">
      <c r="B136"/>
    </row>
    <row r="137" spans="2:22">
      <c r="B137" s="64"/>
      <c r="C137" s="64">
        <v>1998</v>
      </c>
      <c r="D137" s="64">
        <v>1999</v>
      </c>
      <c r="E137" s="64">
        <v>2000</v>
      </c>
      <c r="F137" s="64">
        <v>2001</v>
      </c>
      <c r="G137" s="64">
        <v>2002</v>
      </c>
      <c r="H137" s="64">
        <v>2003</v>
      </c>
      <c r="I137" s="64">
        <v>2004</v>
      </c>
      <c r="J137" s="64">
        <v>2005</v>
      </c>
      <c r="K137" s="64">
        <v>2006</v>
      </c>
      <c r="L137" s="64">
        <v>2007</v>
      </c>
      <c r="M137" s="64">
        <v>2008</v>
      </c>
      <c r="N137" s="64">
        <v>2009</v>
      </c>
      <c r="O137" s="64">
        <v>2010</v>
      </c>
      <c r="P137" s="64">
        <v>2011</v>
      </c>
      <c r="Q137" s="64">
        <v>2012</v>
      </c>
      <c r="R137" s="64">
        <v>2013</v>
      </c>
      <c r="S137" s="64">
        <v>2014</v>
      </c>
      <c r="T137" s="64">
        <v>2015</v>
      </c>
      <c r="U137" s="64">
        <v>2016</v>
      </c>
      <c r="V137" s="64">
        <v>2017</v>
      </c>
    </row>
    <row r="138" spans="2:22">
      <c r="B138" s="63" t="s">
        <v>36</v>
      </c>
      <c r="C138" s="66">
        <v>23.416666666666668</v>
      </c>
      <c r="D138" s="66">
        <v>28.333333333333332</v>
      </c>
      <c r="E138" s="66">
        <v>29.333333333333332</v>
      </c>
      <c r="F138" s="66">
        <v>32.666666666666664</v>
      </c>
      <c r="G138" s="66">
        <v>25.866666666666667</v>
      </c>
      <c r="H138" s="66"/>
      <c r="I138" s="66">
        <v>16.375</v>
      </c>
      <c r="J138" s="66">
        <v>22.222222222222221</v>
      </c>
      <c r="K138" s="66">
        <v>25.166666666666668</v>
      </c>
      <c r="L138" s="66">
        <v>26.333333333333332</v>
      </c>
      <c r="M138" s="66">
        <v>30.833333333333332</v>
      </c>
      <c r="N138" s="66">
        <v>26.25</v>
      </c>
      <c r="O138" s="66">
        <v>24.428571428571427</v>
      </c>
      <c r="P138" s="66">
        <v>22.333333333333332</v>
      </c>
      <c r="Q138" s="66">
        <v>21.888888888888889</v>
      </c>
      <c r="R138" s="66">
        <v>26.125</v>
      </c>
      <c r="S138" s="66">
        <v>25.444444444444443</v>
      </c>
      <c r="T138" s="66">
        <v>27.857142857142858</v>
      </c>
      <c r="U138" s="66">
        <v>24.777777777777779</v>
      </c>
      <c r="V138" s="66">
        <v>25.888888888888889</v>
      </c>
    </row>
    <row r="139" spans="2:22">
      <c r="B139" s="65">
        <v>0</v>
      </c>
      <c r="C139" s="57"/>
      <c r="D139" s="57"/>
      <c r="E139" s="57"/>
      <c r="F139" s="57"/>
      <c r="G139" s="57">
        <v>19.666666666666668</v>
      </c>
      <c r="H139" s="57"/>
      <c r="I139" s="57">
        <v>12.333333333333334</v>
      </c>
      <c r="J139" s="57">
        <v>13.333333333333334</v>
      </c>
      <c r="K139" s="57"/>
      <c r="L139" s="57"/>
      <c r="M139" s="57"/>
      <c r="N139" s="57"/>
      <c r="O139" s="57">
        <v>7</v>
      </c>
      <c r="P139" s="57">
        <v>14.666666666666666</v>
      </c>
      <c r="Q139" s="57">
        <v>9</v>
      </c>
      <c r="R139" s="57">
        <v>10.333333333333334</v>
      </c>
      <c r="S139" s="57">
        <v>13.333333333333334</v>
      </c>
      <c r="T139" s="57">
        <v>14</v>
      </c>
      <c r="U139" s="57">
        <v>7.333333333333333</v>
      </c>
      <c r="V139" s="57">
        <v>10.666666666666666</v>
      </c>
    </row>
    <row r="140" spans="2:22">
      <c r="B140" s="65">
        <v>1</v>
      </c>
      <c r="C140" s="57">
        <v>23.416666666666668</v>
      </c>
      <c r="D140" s="57">
        <v>28.333333333333332</v>
      </c>
      <c r="E140" s="57">
        <v>29.333333333333332</v>
      </c>
      <c r="F140" s="57">
        <v>32.666666666666664</v>
      </c>
      <c r="G140" s="57">
        <v>35.833333333333336</v>
      </c>
      <c r="H140" s="57"/>
      <c r="I140" s="57">
        <v>26.5</v>
      </c>
      <c r="J140" s="57">
        <v>26.666666666666668</v>
      </c>
      <c r="K140" s="57">
        <v>26.333333333333332</v>
      </c>
      <c r="L140" s="57">
        <v>30</v>
      </c>
      <c r="M140" s="57">
        <v>40</v>
      </c>
      <c r="N140" s="57">
        <v>33.333333333333336</v>
      </c>
      <c r="O140" s="57">
        <v>30</v>
      </c>
      <c r="P140" s="57">
        <v>31.666666666666668</v>
      </c>
      <c r="Q140" s="57">
        <v>33.333333333333336</v>
      </c>
      <c r="R140" s="57">
        <v>25.5</v>
      </c>
      <c r="S140" s="57">
        <v>35.333333333333336</v>
      </c>
      <c r="T140" s="57">
        <v>37</v>
      </c>
      <c r="U140" s="57">
        <v>37</v>
      </c>
      <c r="V140" s="57">
        <v>40</v>
      </c>
    </row>
    <row r="141" spans="2:22">
      <c r="B141" s="65">
        <v>3</v>
      </c>
      <c r="C141" s="57"/>
      <c r="D141" s="57"/>
      <c r="E141" s="57"/>
      <c r="F141" s="57"/>
      <c r="G141" s="57">
        <v>18.333333333333332</v>
      </c>
      <c r="H141" s="57"/>
      <c r="I141" s="57">
        <v>13.666666666666666</v>
      </c>
      <c r="J141" s="57">
        <v>26.666666666666668</v>
      </c>
      <c r="K141" s="57">
        <v>24</v>
      </c>
      <c r="L141" s="57">
        <v>22.666666666666668</v>
      </c>
      <c r="M141" s="57">
        <v>21.666666666666668</v>
      </c>
      <c r="N141" s="57">
        <v>19.166666666666668</v>
      </c>
      <c r="O141" s="57">
        <v>24.666666666666668</v>
      </c>
      <c r="P141" s="57">
        <v>20.666666666666668</v>
      </c>
      <c r="Q141" s="57">
        <v>23.333333333333332</v>
      </c>
      <c r="R141" s="57">
        <v>42.333333333333336</v>
      </c>
      <c r="S141" s="57">
        <v>27.666666666666668</v>
      </c>
      <c r="T141" s="57">
        <v>28</v>
      </c>
      <c r="U141" s="57">
        <v>30</v>
      </c>
      <c r="V141" s="57">
        <v>27</v>
      </c>
    </row>
    <row r="142" spans="2:22">
      <c r="B142" s="63" t="s">
        <v>34</v>
      </c>
      <c r="C142" s="66">
        <v>32.545454545454547</v>
      </c>
      <c r="D142" s="66">
        <v>40.666666666666664</v>
      </c>
      <c r="E142" s="66">
        <v>38</v>
      </c>
      <c r="F142" s="66">
        <v>34</v>
      </c>
      <c r="G142" s="66">
        <v>30.133333333333333</v>
      </c>
      <c r="H142" s="66">
        <v>36</v>
      </c>
      <c r="I142" s="66">
        <v>23.333333333333332</v>
      </c>
      <c r="J142" s="66">
        <v>28.888888888888889</v>
      </c>
      <c r="K142" s="66">
        <v>23.666666666666668</v>
      </c>
      <c r="L142" s="66">
        <v>22.5</v>
      </c>
      <c r="M142" s="66">
        <v>28.222222222222221</v>
      </c>
      <c r="N142" s="66">
        <v>25.666666666666668</v>
      </c>
      <c r="O142" s="66">
        <v>27.777777777777779</v>
      </c>
      <c r="P142" s="66">
        <v>27.444444444444443</v>
      </c>
      <c r="Q142" s="66">
        <v>27</v>
      </c>
      <c r="R142" s="66">
        <v>25.888888888888889</v>
      </c>
      <c r="S142" s="66">
        <v>30.777777777777779</v>
      </c>
      <c r="T142" s="66">
        <v>32.666666666666664</v>
      </c>
      <c r="U142" s="66">
        <v>28.777777777777779</v>
      </c>
      <c r="V142" s="66">
        <v>28.555555555555557</v>
      </c>
    </row>
    <row r="143" spans="2:22">
      <c r="B143" s="65">
        <v>0</v>
      </c>
      <c r="C143" s="57"/>
      <c r="D143" s="57"/>
      <c r="E143" s="57"/>
      <c r="F143" s="57"/>
      <c r="G143" s="57">
        <v>24.333333333333332</v>
      </c>
      <c r="H143" s="57"/>
      <c r="I143" s="57">
        <v>16</v>
      </c>
      <c r="J143" s="57">
        <v>18.333333333333332</v>
      </c>
      <c r="K143" s="57">
        <v>13</v>
      </c>
      <c r="L143" s="57">
        <v>14.5</v>
      </c>
      <c r="M143" s="57">
        <v>18.666666666666668</v>
      </c>
      <c r="N143" s="57">
        <v>20.666666666666668</v>
      </c>
      <c r="O143" s="57">
        <v>16</v>
      </c>
      <c r="P143" s="57">
        <v>17.333333333333332</v>
      </c>
      <c r="Q143" s="57">
        <v>15.333333333333334</v>
      </c>
      <c r="R143" s="57">
        <v>13.333333333333334</v>
      </c>
      <c r="S143" s="57">
        <v>22</v>
      </c>
      <c r="T143" s="57">
        <v>20.333333333333332</v>
      </c>
      <c r="U143" s="57">
        <v>15</v>
      </c>
      <c r="V143" s="57">
        <v>16.333333333333332</v>
      </c>
    </row>
    <row r="144" spans="2:22">
      <c r="B144" s="65">
        <v>1</v>
      </c>
      <c r="C144" s="57">
        <v>32.545454545454547</v>
      </c>
      <c r="D144" s="57">
        <v>40.666666666666664</v>
      </c>
      <c r="E144" s="57">
        <v>38</v>
      </c>
      <c r="F144" s="57">
        <v>34</v>
      </c>
      <c r="G144" s="57">
        <v>38.166666666666664</v>
      </c>
      <c r="H144" s="57"/>
      <c r="I144" s="57">
        <v>31</v>
      </c>
      <c r="J144" s="57">
        <v>36.666666666666664</v>
      </c>
      <c r="K144" s="57">
        <v>31</v>
      </c>
      <c r="L144" s="57">
        <v>35.333333333333336</v>
      </c>
      <c r="M144" s="57">
        <v>37.666666666666664</v>
      </c>
      <c r="N144" s="57">
        <v>30</v>
      </c>
      <c r="O144" s="57">
        <v>36</v>
      </c>
      <c r="P144" s="57">
        <v>37</v>
      </c>
      <c r="Q144" s="57">
        <v>34.666666666666664</v>
      </c>
      <c r="R144" s="57">
        <v>35.333333333333336</v>
      </c>
      <c r="S144" s="57">
        <v>36.333333333333336</v>
      </c>
      <c r="T144" s="57">
        <v>41</v>
      </c>
      <c r="U144" s="57">
        <v>37.666666666666664</v>
      </c>
      <c r="V144" s="57">
        <v>36.666666666666664</v>
      </c>
    </row>
    <row r="145" spans="2:22">
      <c r="B145" s="65">
        <v>2</v>
      </c>
      <c r="C145" s="57"/>
      <c r="D145" s="57"/>
      <c r="E145" s="57"/>
      <c r="F145" s="57"/>
      <c r="G145" s="57"/>
      <c r="H145" s="57">
        <v>36</v>
      </c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2:22">
      <c r="B146" s="65">
        <v>3</v>
      </c>
      <c r="C146" s="57"/>
      <c r="D146" s="57"/>
      <c r="E146" s="57"/>
      <c r="F146" s="57"/>
      <c r="G146" s="57">
        <v>25.666666666666668</v>
      </c>
      <c r="H146" s="57"/>
      <c r="I146" s="57">
        <v>23</v>
      </c>
      <c r="J146" s="57">
        <v>31.666666666666668</v>
      </c>
      <c r="K146" s="57">
        <v>27</v>
      </c>
      <c r="L146" s="57">
        <v>25.666666666666668</v>
      </c>
      <c r="M146" s="57">
        <v>28.333333333333332</v>
      </c>
      <c r="N146" s="57">
        <v>26.333333333333332</v>
      </c>
      <c r="O146" s="57">
        <v>31.333333333333332</v>
      </c>
      <c r="P146" s="57">
        <v>28</v>
      </c>
      <c r="Q146" s="57">
        <v>31</v>
      </c>
      <c r="R146" s="57">
        <v>29</v>
      </c>
      <c r="S146" s="57">
        <v>34</v>
      </c>
      <c r="T146" s="57">
        <v>36.666666666666664</v>
      </c>
      <c r="U146" s="57">
        <v>33.666666666666664</v>
      </c>
      <c r="V146" s="57">
        <v>32.666666666666664</v>
      </c>
    </row>
    <row r="147" spans="2:22">
      <c r="B147" s="63" t="s">
        <v>37</v>
      </c>
      <c r="C147" s="66">
        <v>29.727272727272727</v>
      </c>
      <c r="D147" s="66">
        <v>37.666666666666664</v>
      </c>
      <c r="E147" s="66">
        <v>36.666666666666664</v>
      </c>
      <c r="F147" s="66">
        <v>34.333333333333336</v>
      </c>
      <c r="G147" s="66">
        <v>32.333333333333336</v>
      </c>
      <c r="H147" s="66"/>
      <c r="I147" s="66">
        <v>21.25</v>
      </c>
      <c r="J147" s="66">
        <v>30.5</v>
      </c>
      <c r="K147" s="66">
        <v>26.125</v>
      </c>
      <c r="L147" s="66">
        <v>25.09090909090909</v>
      </c>
      <c r="M147" s="66">
        <v>26.75</v>
      </c>
      <c r="N147" s="66">
        <v>29.277777777777779</v>
      </c>
      <c r="O147" s="66">
        <v>29.375</v>
      </c>
      <c r="P147" s="66">
        <v>31.125</v>
      </c>
      <c r="Q147" s="66">
        <v>28.888888888888889</v>
      </c>
      <c r="R147" s="66">
        <v>29.25</v>
      </c>
      <c r="S147" s="66">
        <v>31.666666666666668</v>
      </c>
      <c r="T147" s="66">
        <v>34.777777777777779</v>
      </c>
      <c r="U147" s="66">
        <v>34.333333333333336</v>
      </c>
      <c r="V147" s="66">
        <v>37.111111111111114</v>
      </c>
    </row>
    <row r="148" spans="2:22">
      <c r="B148" s="65">
        <v>0</v>
      </c>
      <c r="C148" s="57"/>
      <c r="D148" s="57"/>
      <c r="E148" s="57"/>
      <c r="F148" s="57"/>
      <c r="G148" s="57">
        <v>27.333333333333332</v>
      </c>
      <c r="H148" s="57"/>
      <c r="I148" s="57">
        <v>15.333333333333334</v>
      </c>
      <c r="J148" s="57">
        <v>21.666666666666668</v>
      </c>
      <c r="K148" s="57">
        <v>16</v>
      </c>
      <c r="L148" s="57">
        <v>18</v>
      </c>
      <c r="M148" s="57">
        <v>18.666666666666668</v>
      </c>
      <c r="N148" s="57">
        <v>20</v>
      </c>
      <c r="O148" s="57">
        <v>20.666666666666668</v>
      </c>
      <c r="P148" s="57">
        <v>20</v>
      </c>
      <c r="Q148" s="57">
        <v>19.333333333333332</v>
      </c>
      <c r="R148" s="57">
        <v>20</v>
      </c>
      <c r="S148" s="57">
        <v>21.333333333333332</v>
      </c>
      <c r="T148" s="57">
        <v>22.666666666666668</v>
      </c>
      <c r="U148" s="57">
        <v>23.666666666666668</v>
      </c>
      <c r="V148" s="57">
        <v>25</v>
      </c>
    </row>
    <row r="149" spans="2:22">
      <c r="B149" s="65">
        <v>1</v>
      </c>
      <c r="C149" s="57">
        <v>29.727272727272727</v>
      </c>
      <c r="D149" s="57">
        <v>37.666666666666664</v>
      </c>
      <c r="E149" s="57">
        <v>36.666666666666664</v>
      </c>
      <c r="F149" s="57">
        <v>34.333333333333336</v>
      </c>
      <c r="G149" s="57">
        <v>36</v>
      </c>
      <c r="H149" s="57"/>
      <c r="I149" s="57">
        <v>18.666666666666668</v>
      </c>
      <c r="J149" s="57">
        <v>34.333333333333336</v>
      </c>
      <c r="K149" s="57">
        <v>26.666666666666668</v>
      </c>
      <c r="L149" s="57">
        <v>33</v>
      </c>
      <c r="M149" s="57">
        <v>31</v>
      </c>
      <c r="N149" s="57">
        <v>31.833333333333332</v>
      </c>
      <c r="O149" s="57">
        <v>31.666666666666668</v>
      </c>
      <c r="P149" s="57">
        <v>35.5</v>
      </c>
      <c r="Q149" s="57">
        <v>33.333333333333336</v>
      </c>
      <c r="R149" s="57">
        <v>33</v>
      </c>
      <c r="S149" s="57">
        <v>37.666666666666664</v>
      </c>
      <c r="T149" s="57">
        <v>40</v>
      </c>
      <c r="U149" s="57">
        <v>37</v>
      </c>
      <c r="V149" s="57">
        <v>41.333333333333336</v>
      </c>
    </row>
    <row r="150" spans="2:22">
      <c r="B150" s="65">
        <v>3</v>
      </c>
      <c r="C150" s="57"/>
      <c r="D150" s="57"/>
      <c r="E150" s="57"/>
      <c r="F150" s="57"/>
      <c r="G150" s="57">
        <v>35</v>
      </c>
      <c r="H150" s="57"/>
      <c r="I150" s="57">
        <v>34</v>
      </c>
      <c r="J150" s="57">
        <v>38</v>
      </c>
      <c r="K150" s="57">
        <v>40.5</v>
      </c>
      <c r="L150" s="57">
        <v>34.5</v>
      </c>
      <c r="M150" s="57">
        <v>32.5</v>
      </c>
      <c r="N150" s="57">
        <v>36</v>
      </c>
      <c r="O150" s="57">
        <v>39</v>
      </c>
      <c r="P150" s="57">
        <v>39.333333333333336</v>
      </c>
      <c r="Q150" s="57">
        <v>34</v>
      </c>
      <c r="R150" s="57">
        <v>31.666666666666668</v>
      </c>
      <c r="S150" s="57">
        <v>36</v>
      </c>
      <c r="T150" s="57">
        <v>41.666666666666664</v>
      </c>
      <c r="U150" s="57">
        <v>42.333333333333336</v>
      </c>
      <c r="V150" s="57">
        <v>45</v>
      </c>
    </row>
    <row r="151" spans="2:22">
      <c r="B151"/>
    </row>
    <row r="152" spans="2:22">
      <c r="B152"/>
    </row>
    <row r="153" spans="2:22">
      <c r="B153"/>
    </row>
    <row r="154" spans="2:22">
      <c r="B154"/>
    </row>
    <row r="155" spans="2:22">
      <c r="B155"/>
    </row>
    <row r="156" spans="2:22">
      <c r="B156"/>
    </row>
    <row r="157" spans="2:22">
      <c r="B157"/>
    </row>
    <row r="158" spans="2:22">
      <c r="B158"/>
    </row>
    <row r="159" spans="2:22">
      <c r="B159"/>
    </row>
    <row r="160" spans="2:22">
      <c r="B160"/>
    </row>
    <row r="161" spans="2:2">
      <c r="B161"/>
    </row>
    <row r="162" spans="2:2">
      <c r="B162"/>
    </row>
    <row r="163" spans="2:2">
      <c r="B163"/>
    </row>
    <row r="164" spans="2:2">
      <c r="B164"/>
    </row>
    <row r="165" spans="2:2">
      <c r="B165"/>
    </row>
    <row r="166" spans="2:2">
      <c r="B166"/>
    </row>
    <row r="167" spans="2:2">
      <c r="B167"/>
    </row>
    <row r="168" spans="2:2">
      <c r="B168"/>
    </row>
    <row r="169" spans="2:2">
      <c r="B169"/>
    </row>
    <row r="170" spans="2:2">
      <c r="B170"/>
    </row>
    <row r="171" spans="2:2">
      <c r="B171"/>
    </row>
    <row r="172" spans="2:2">
      <c r="B172"/>
    </row>
    <row r="173" spans="2:2">
      <c r="B173"/>
    </row>
    <row r="174" spans="2:2">
      <c r="B174"/>
    </row>
    <row r="175" spans="2:2">
      <c r="B175"/>
    </row>
    <row r="176" spans="2:2">
      <c r="B176"/>
    </row>
    <row r="177" spans="2:2">
      <c r="B177"/>
    </row>
    <row r="178" spans="2:2">
      <c r="B178"/>
    </row>
    <row r="179" spans="2:2">
      <c r="B179"/>
    </row>
    <row r="180" spans="2:2">
      <c r="B180"/>
    </row>
    <row r="181" spans="2:2">
      <c r="B181"/>
    </row>
    <row r="182" spans="2:2">
      <c r="B182"/>
    </row>
    <row r="183" spans="2:2">
      <c r="B183"/>
    </row>
    <row r="184" spans="2:2">
      <c r="B184"/>
    </row>
    <row r="185" spans="2:2">
      <c r="B185"/>
    </row>
    <row r="186" spans="2:2">
      <c r="B186"/>
    </row>
    <row r="187" spans="2:2">
      <c r="B187"/>
    </row>
    <row r="188" spans="2:2">
      <c r="B188"/>
    </row>
    <row r="189" spans="2:2">
      <c r="B189"/>
    </row>
    <row r="190" spans="2:2">
      <c r="B190"/>
    </row>
    <row r="191" spans="2:2">
      <c r="B191"/>
    </row>
    <row r="192" spans="2:2">
      <c r="B192"/>
    </row>
    <row r="193" spans="2:2">
      <c r="B193"/>
    </row>
    <row r="194" spans="2:2">
      <c r="B194"/>
    </row>
    <row r="195" spans="2:2">
      <c r="B195"/>
    </row>
    <row r="196" spans="2:2">
      <c r="B196"/>
    </row>
    <row r="197" spans="2:2">
      <c r="B197"/>
    </row>
    <row r="198" spans="2:2">
      <c r="B198"/>
    </row>
    <row r="199" spans="2:2">
      <c r="B199"/>
    </row>
    <row r="200" spans="2:2">
      <c r="B200"/>
    </row>
    <row r="201" spans="2:2">
      <c r="B201"/>
    </row>
    <row r="202" spans="2:2">
      <c r="B202"/>
    </row>
    <row r="203" spans="2:2">
      <c r="B203"/>
    </row>
    <row r="204" spans="2:2">
      <c r="B204"/>
    </row>
    <row r="205" spans="2:2">
      <c r="B205"/>
    </row>
    <row r="206" spans="2:2">
      <c r="B206"/>
    </row>
    <row r="207" spans="2:2">
      <c r="B207"/>
    </row>
    <row r="208" spans="2:2">
      <c r="B208"/>
    </row>
    <row r="209" spans="2:2">
      <c r="B209"/>
    </row>
    <row r="210" spans="2:2">
      <c r="B210"/>
    </row>
    <row r="211" spans="2:2">
      <c r="B211"/>
    </row>
    <row r="212" spans="2:2">
      <c r="B212"/>
    </row>
    <row r="213" spans="2:2">
      <c r="B213"/>
    </row>
    <row r="214" spans="2:2">
      <c r="B214"/>
    </row>
    <row r="215" spans="2:2">
      <c r="B215"/>
    </row>
    <row r="216" spans="2:2">
      <c r="B216"/>
    </row>
    <row r="217" spans="2:2">
      <c r="B217"/>
    </row>
    <row r="218" spans="2:2">
      <c r="B218"/>
    </row>
    <row r="219" spans="2:2">
      <c r="B219"/>
    </row>
    <row r="220" spans="2:2">
      <c r="B220"/>
    </row>
    <row r="221" spans="2:2">
      <c r="B221"/>
    </row>
    <row r="222" spans="2:2">
      <c r="B222"/>
    </row>
    <row r="223" spans="2:2">
      <c r="B223"/>
    </row>
    <row r="224" spans="2:2">
      <c r="B224"/>
    </row>
    <row r="225" spans="2:2">
      <c r="B225"/>
    </row>
    <row r="226" spans="2:2">
      <c r="B226"/>
    </row>
    <row r="227" spans="2:2">
      <c r="B227"/>
    </row>
    <row r="228" spans="2:2">
      <c r="B228"/>
    </row>
  </sheetData>
  <phoneticPr fontId="0" type="noConversion"/>
  <pageMargins left="0.75" right="0.75" top="1" bottom="1" header="0.5" footer="0.5"/>
  <pageSetup orientation="portrait" r:id="rId7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98" zoomScaleNormal="60" zoomScaleSheetLayoutView="98" workbookViewId="0">
      <selection activeCell="G6" sqref="G6"/>
    </sheetView>
  </sheetViews>
  <sheetFormatPr defaultColWidth="11.42578125" defaultRowHeight="12.75"/>
  <sheetData/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0" zoomScaleNormal="100" workbookViewId="0">
      <selection activeCell="O28" sqref="O28"/>
    </sheetView>
  </sheetViews>
  <sheetFormatPr defaultRowHeight="12.75"/>
  <sheetData/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4"/>
  <sheetViews>
    <sheetView zoomScale="75" zoomScaleNormal="75" workbookViewId="0">
      <pane ySplit="20" topLeftCell="A53" activePane="bottomLeft" state="frozen"/>
      <selection pane="bottomLeft" activeCell="A56" activeCellId="3" sqref="A41:M41 A44:M44 A50:M50 A56:M56"/>
      <pivotSelection pane="bottomRight" showHeader="1" activeRow="3" activeCol="1" previousRow="3" previousCol="1" click="1" r:id="rId1">
        <pivotArea type="all" dataOnly="0" outline="0" fieldPosition="0"/>
      </pivotSelection>
    </sheetView>
  </sheetViews>
  <sheetFormatPr defaultRowHeight="12.75"/>
  <cols>
    <col min="2" max="2" width="15.7109375" customWidth="1"/>
    <col min="3" max="3" width="10.42578125" customWidth="1"/>
    <col min="4" max="4" width="8" customWidth="1"/>
    <col min="5" max="5" width="9.7109375" customWidth="1"/>
    <col min="6" max="6" width="12.28515625" customWidth="1"/>
    <col min="7" max="7" width="7.140625" customWidth="1"/>
    <col min="8" max="8" width="9.7109375" customWidth="1"/>
    <col min="9" max="10" width="7.140625" customWidth="1"/>
    <col min="11" max="11" width="9.7109375" customWidth="1"/>
    <col min="12" max="12" width="8.5703125" customWidth="1"/>
    <col min="13" max="13" width="7.140625" customWidth="1"/>
    <col min="14" max="14" width="9.7109375" customWidth="1"/>
    <col min="15" max="15" width="8.5703125" customWidth="1"/>
    <col min="16" max="16" width="7.140625" customWidth="1"/>
    <col min="17" max="17" width="9.7109375" customWidth="1"/>
    <col min="18" max="18" width="8.5703125" customWidth="1"/>
    <col min="19" max="19" width="7.140625" customWidth="1"/>
    <col min="20" max="20" width="9.7109375" customWidth="1"/>
    <col min="21" max="21" width="8.5703125" customWidth="1"/>
    <col min="22" max="22" width="7.140625" customWidth="1"/>
    <col min="23" max="23" width="9.7109375" customWidth="1"/>
    <col min="24" max="24" width="8.7109375" customWidth="1"/>
    <col min="25" max="25" width="10.5703125" customWidth="1"/>
    <col min="26" max="26" width="9.7109375" customWidth="1"/>
    <col min="27" max="27" width="8.5703125" customWidth="1"/>
    <col min="28" max="28" width="7.140625" customWidth="1"/>
    <col min="29" max="29" width="9.7109375" customWidth="1"/>
    <col min="30" max="30" width="8.5703125" customWidth="1"/>
    <col min="31" max="31" width="7.140625" customWidth="1"/>
    <col min="32" max="32" width="9.7109375" customWidth="1"/>
    <col min="33" max="33" width="8.5703125" customWidth="1"/>
    <col min="34" max="34" width="7.140625" customWidth="1"/>
    <col min="35" max="35" width="9.7109375" bestFit="1" customWidth="1"/>
    <col min="36" max="36" width="8.7109375" customWidth="1"/>
    <col min="37" max="37" width="10.5703125" bestFit="1" customWidth="1"/>
  </cols>
  <sheetData>
    <row r="1" spans="1:25">
      <c r="A1" s="3"/>
      <c r="B1" s="30" t="s">
        <v>16</v>
      </c>
      <c r="C1" s="30" t="s">
        <v>18</v>
      </c>
      <c r="D1" s="31" t="s">
        <v>42</v>
      </c>
      <c r="E1" s="31" t="s">
        <v>22</v>
      </c>
      <c r="F1" s="31" t="s">
        <v>19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3"/>
    </row>
    <row r="2" spans="1:25">
      <c r="A2" s="3"/>
      <c r="B2" s="34"/>
      <c r="C2" s="35" t="s">
        <v>6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5" t="s">
        <v>93</v>
      </c>
      <c r="Y2" s="36" t="s">
        <v>15</v>
      </c>
    </row>
    <row r="3" spans="1:25">
      <c r="A3" s="3"/>
      <c r="B3" s="34"/>
      <c r="C3" s="29">
        <v>2002</v>
      </c>
      <c r="D3" s="42"/>
      <c r="E3" s="29" t="s">
        <v>80</v>
      </c>
      <c r="F3" s="29">
        <v>2004</v>
      </c>
      <c r="G3" s="42"/>
      <c r="H3" s="29" t="s">
        <v>81</v>
      </c>
      <c r="I3" s="29">
        <v>2005</v>
      </c>
      <c r="J3" s="42"/>
      <c r="K3" s="35" t="s">
        <v>82</v>
      </c>
      <c r="L3" s="35">
        <v>2006</v>
      </c>
      <c r="M3" s="32"/>
      <c r="N3" s="35" t="s">
        <v>103</v>
      </c>
      <c r="O3" s="35">
        <v>2007</v>
      </c>
      <c r="P3" s="32"/>
      <c r="Q3" s="35" t="s">
        <v>104</v>
      </c>
      <c r="R3" s="35">
        <v>2008</v>
      </c>
      <c r="S3" s="32"/>
      <c r="T3" s="35" t="s">
        <v>105</v>
      </c>
      <c r="U3" s="35">
        <v>2009</v>
      </c>
      <c r="V3" s="32"/>
      <c r="W3" s="35" t="s">
        <v>106</v>
      </c>
      <c r="X3" s="34"/>
      <c r="Y3" s="37"/>
    </row>
    <row r="4" spans="1:25">
      <c r="A4" s="3"/>
      <c r="B4" s="34"/>
      <c r="C4" s="35" t="s">
        <v>31</v>
      </c>
      <c r="D4" s="35" t="s">
        <v>95</v>
      </c>
      <c r="E4" s="43"/>
      <c r="F4" s="35" t="s">
        <v>31</v>
      </c>
      <c r="G4" s="35" t="s">
        <v>95</v>
      </c>
      <c r="H4" s="43"/>
      <c r="I4" s="35" t="s">
        <v>31</v>
      </c>
      <c r="J4" s="35" t="s">
        <v>95</v>
      </c>
      <c r="K4" s="34"/>
      <c r="L4" s="35" t="s">
        <v>31</v>
      </c>
      <c r="M4" s="35" t="s">
        <v>95</v>
      </c>
      <c r="N4" s="34"/>
      <c r="O4" s="35" t="s">
        <v>31</v>
      </c>
      <c r="P4" s="35" t="s">
        <v>95</v>
      </c>
      <c r="Q4" s="34"/>
      <c r="R4" s="35" t="s">
        <v>31</v>
      </c>
      <c r="S4" s="35" t="s">
        <v>95</v>
      </c>
      <c r="T4" s="34"/>
      <c r="U4" s="35" t="s">
        <v>31</v>
      </c>
      <c r="V4" s="35" t="s">
        <v>95</v>
      </c>
      <c r="W4" s="34"/>
      <c r="X4" s="34"/>
      <c r="Y4" s="37"/>
    </row>
    <row r="5" spans="1:25">
      <c r="A5" s="3"/>
      <c r="B5" s="30" t="s">
        <v>20</v>
      </c>
      <c r="C5" s="35">
        <v>3</v>
      </c>
      <c r="D5" s="34"/>
      <c r="E5" s="43"/>
      <c r="F5" s="35">
        <v>3</v>
      </c>
      <c r="G5" s="34"/>
      <c r="H5" s="43"/>
      <c r="I5" s="35">
        <v>3</v>
      </c>
      <c r="J5" s="34"/>
      <c r="K5" s="34"/>
      <c r="L5" s="35">
        <v>3</v>
      </c>
      <c r="M5" s="34"/>
      <c r="N5" s="34"/>
      <c r="O5" s="35">
        <v>3</v>
      </c>
      <c r="P5" s="34"/>
      <c r="Q5" s="34"/>
      <c r="R5" s="35">
        <v>3</v>
      </c>
      <c r="S5" s="34"/>
      <c r="T5" s="34"/>
      <c r="U5" s="35">
        <v>3</v>
      </c>
      <c r="V5" s="34"/>
      <c r="W5" s="34"/>
      <c r="X5" s="34"/>
      <c r="Y5" s="37"/>
    </row>
    <row r="6" spans="1:25">
      <c r="A6" s="3"/>
      <c r="B6" s="35" t="s">
        <v>36</v>
      </c>
      <c r="C6" s="35">
        <v>20</v>
      </c>
      <c r="D6" s="35">
        <v>20</v>
      </c>
      <c r="E6" s="35">
        <v>20</v>
      </c>
      <c r="F6" s="35">
        <v>17</v>
      </c>
      <c r="G6" s="35">
        <v>17</v>
      </c>
      <c r="H6" s="35">
        <v>17</v>
      </c>
      <c r="I6" s="35">
        <v>25</v>
      </c>
      <c r="J6" s="35">
        <v>25</v>
      </c>
      <c r="K6" s="35">
        <v>25</v>
      </c>
      <c r="L6" s="35">
        <v>25</v>
      </c>
      <c r="M6" s="35">
        <v>25</v>
      </c>
      <c r="N6" s="35">
        <v>25</v>
      </c>
      <c r="O6" s="35">
        <v>24</v>
      </c>
      <c r="P6" s="35">
        <v>24</v>
      </c>
      <c r="Q6" s="35">
        <v>24</v>
      </c>
      <c r="R6" s="35">
        <v>20</v>
      </c>
      <c r="S6" s="35">
        <v>20</v>
      </c>
      <c r="T6" s="35">
        <v>20</v>
      </c>
      <c r="U6" s="35">
        <v>19</v>
      </c>
      <c r="V6" s="35">
        <v>19</v>
      </c>
      <c r="W6" s="35">
        <v>19</v>
      </c>
      <c r="X6" s="35">
        <v>21.428571428571427</v>
      </c>
      <c r="Y6" s="36">
        <v>21.428571428571427</v>
      </c>
    </row>
    <row r="7" spans="1:25">
      <c r="A7" s="3"/>
      <c r="B7" s="38" t="s">
        <v>34</v>
      </c>
      <c r="C7" s="38">
        <v>32</v>
      </c>
      <c r="D7" s="38">
        <v>32</v>
      </c>
      <c r="E7" s="38">
        <v>32</v>
      </c>
      <c r="F7" s="38">
        <v>26</v>
      </c>
      <c r="G7" s="38">
        <v>26</v>
      </c>
      <c r="H7" s="38">
        <v>26</v>
      </c>
      <c r="I7" s="38">
        <v>30</v>
      </c>
      <c r="J7" s="38">
        <v>30</v>
      </c>
      <c r="K7" s="38">
        <v>30</v>
      </c>
      <c r="L7" s="38">
        <v>30</v>
      </c>
      <c r="M7" s="38">
        <v>30</v>
      </c>
      <c r="N7" s="38">
        <v>30</v>
      </c>
      <c r="O7" s="38">
        <v>32</v>
      </c>
      <c r="P7" s="38">
        <v>32</v>
      </c>
      <c r="Q7" s="38">
        <v>32</v>
      </c>
      <c r="R7" s="38">
        <v>35</v>
      </c>
      <c r="S7" s="38">
        <v>35</v>
      </c>
      <c r="T7" s="38">
        <v>35</v>
      </c>
      <c r="U7" s="38">
        <v>30</v>
      </c>
      <c r="V7" s="38">
        <v>30</v>
      </c>
      <c r="W7" s="38">
        <v>30</v>
      </c>
      <c r="X7" s="38">
        <v>30.714285714285715</v>
      </c>
      <c r="Y7" s="39">
        <v>30.714285714285715</v>
      </c>
    </row>
    <row r="8" spans="1:25">
      <c r="A8" s="3"/>
      <c r="B8" s="38" t="s">
        <v>37</v>
      </c>
      <c r="C8" s="38">
        <v>35</v>
      </c>
      <c r="D8" s="38">
        <v>35</v>
      </c>
      <c r="E8" s="38">
        <v>35</v>
      </c>
      <c r="F8" s="38">
        <v>35</v>
      </c>
      <c r="G8" s="38">
        <v>35</v>
      </c>
      <c r="H8" s="38">
        <v>35</v>
      </c>
      <c r="I8" s="38">
        <v>44</v>
      </c>
      <c r="J8" s="38">
        <v>44</v>
      </c>
      <c r="K8" s="38">
        <v>44</v>
      </c>
      <c r="L8" s="38">
        <v>45</v>
      </c>
      <c r="M8" s="38">
        <v>45</v>
      </c>
      <c r="N8" s="38">
        <v>45</v>
      </c>
      <c r="O8" s="38">
        <v>34</v>
      </c>
      <c r="P8" s="38">
        <v>34</v>
      </c>
      <c r="Q8" s="38">
        <v>34</v>
      </c>
      <c r="R8" s="38">
        <v>35</v>
      </c>
      <c r="S8" s="38">
        <v>35</v>
      </c>
      <c r="T8" s="38">
        <v>35</v>
      </c>
      <c r="U8" s="38">
        <v>38</v>
      </c>
      <c r="V8" s="38">
        <v>38</v>
      </c>
      <c r="W8" s="38">
        <v>38</v>
      </c>
      <c r="X8" s="38">
        <v>38</v>
      </c>
      <c r="Y8" s="39">
        <v>38</v>
      </c>
    </row>
    <row r="9" spans="1:25">
      <c r="A9" s="3"/>
      <c r="B9" s="40" t="s">
        <v>15</v>
      </c>
      <c r="C9" s="40">
        <v>29</v>
      </c>
      <c r="D9" s="40">
        <v>29</v>
      </c>
      <c r="E9" s="40">
        <v>29</v>
      </c>
      <c r="F9" s="40">
        <v>26</v>
      </c>
      <c r="G9" s="40">
        <v>26</v>
      </c>
      <c r="H9" s="40">
        <v>26</v>
      </c>
      <c r="I9" s="40">
        <v>33</v>
      </c>
      <c r="J9" s="40">
        <v>33</v>
      </c>
      <c r="K9" s="40">
        <v>33</v>
      </c>
      <c r="L9" s="40">
        <v>33.333333333333336</v>
      </c>
      <c r="M9" s="40">
        <v>33.333333333333336</v>
      </c>
      <c r="N9" s="40">
        <v>33.333333333333336</v>
      </c>
      <c r="O9" s="40">
        <v>30</v>
      </c>
      <c r="P9" s="40">
        <v>30</v>
      </c>
      <c r="Q9" s="40">
        <v>30</v>
      </c>
      <c r="R9" s="40">
        <v>30</v>
      </c>
      <c r="S9" s="40">
        <v>30</v>
      </c>
      <c r="T9" s="40">
        <v>30</v>
      </c>
      <c r="U9" s="40">
        <v>29</v>
      </c>
      <c r="V9" s="40">
        <v>29</v>
      </c>
      <c r="W9" s="40">
        <v>29</v>
      </c>
      <c r="X9" s="40">
        <v>30.047619047619047</v>
      </c>
      <c r="Y9" s="41">
        <v>30.047619047619047</v>
      </c>
    </row>
    <row r="10" spans="1:25">
      <c r="A10" s="3"/>
      <c r="D10" s="3"/>
      <c r="E10" s="3"/>
      <c r="F10" s="3"/>
      <c r="G10" s="3"/>
      <c r="H10" s="3"/>
      <c r="I10" s="3"/>
    </row>
    <row r="11" spans="1:25">
      <c r="A11" s="3"/>
      <c r="D11" s="3"/>
      <c r="E11" s="3"/>
      <c r="F11" s="3"/>
      <c r="G11" s="3"/>
      <c r="H11" s="3"/>
      <c r="I11" s="3"/>
    </row>
    <row r="12" spans="1:25">
      <c r="A12" s="3"/>
      <c r="B12" s="3"/>
      <c r="C12" s="3" t="s">
        <v>20</v>
      </c>
      <c r="D12" s="3"/>
      <c r="E12" s="3"/>
      <c r="F12" s="3"/>
      <c r="G12" s="3"/>
      <c r="H12" s="3"/>
      <c r="I12" s="3"/>
    </row>
    <row r="13" spans="1:25">
      <c r="A13" s="3"/>
      <c r="B13" s="30" t="s">
        <v>92</v>
      </c>
      <c r="C13" s="30" t="s">
        <v>18</v>
      </c>
      <c r="D13" s="31" t="s">
        <v>42</v>
      </c>
      <c r="E13" s="31" t="s">
        <v>22</v>
      </c>
      <c r="F13" s="31" t="s">
        <v>19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3"/>
    </row>
    <row r="14" spans="1:25">
      <c r="A14" s="3"/>
      <c r="B14" s="34"/>
      <c r="C14" s="35" t="s">
        <v>6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5" t="s">
        <v>93</v>
      </c>
      <c r="Y14" s="36" t="s">
        <v>15</v>
      </c>
    </row>
    <row r="15" spans="1:25">
      <c r="A15" s="3"/>
      <c r="B15" s="34"/>
      <c r="C15" s="29">
        <v>2002</v>
      </c>
      <c r="D15" s="42"/>
      <c r="E15" s="29" t="s">
        <v>80</v>
      </c>
      <c r="F15" s="29">
        <v>2004</v>
      </c>
      <c r="G15" s="42"/>
      <c r="H15" s="29" t="s">
        <v>81</v>
      </c>
      <c r="I15" s="29">
        <v>2005</v>
      </c>
      <c r="J15" s="42"/>
      <c r="K15" s="35" t="s">
        <v>82</v>
      </c>
      <c r="L15" s="35">
        <v>2006</v>
      </c>
      <c r="M15" s="32"/>
      <c r="N15" s="35" t="s">
        <v>103</v>
      </c>
      <c r="O15" s="35">
        <v>2007</v>
      </c>
      <c r="P15" s="32"/>
      <c r="Q15" s="35" t="s">
        <v>104</v>
      </c>
      <c r="R15" s="35">
        <v>2008</v>
      </c>
      <c r="S15" s="32"/>
      <c r="T15" s="35" t="s">
        <v>105</v>
      </c>
      <c r="U15" s="35">
        <v>2009</v>
      </c>
      <c r="V15" s="32"/>
      <c r="W15" s="35" t="s">
        <v>106</v>
      </c>
      <c r="X15" s="34"/>
      <c r="Y15" s="37"/>
    </row>
    <row r="16" spans="1:25">
      <c r="A16" s="3"/>
      <c r="B16" s="34"/>
      <c r="C16" s="35" t="s">
        <v>31</v>
      </c>
      <c r="D16" s="35" t="s">
        <v>95</v>
      </c>
      <c r="E16" s="43"/>
      <c r="F16" s="35" t="s">
        <v>31</v>
      </c>
      <c r="G16" s="35" t="s">
        <v>95</v>
      </c>
      <c r="H16" s="43"/>
      <c r="I16" s="35" t="s">
        <v>31</v>
      </c>
      <c r="J16" s="35" t="s">
        <v>95</v>
      </c>
      <c r="K16" s="34"/>
      <c r="L16" s="35" t="s">
        <v>31</v>
      </c>
      <c r="M16" s="35" t="s">
        <v>95</v>
      </c>
      <c r="N16" s="34"/>
      <c r="O16" s="35" t="s">
        <v>31</v>
      </c>
      <c r="P16" s="35" t="s">
        <v>95</v>
      </c>
      <c r="Q16" s="34"/>
      <c r="R16" s="35" t="s">
        <v>31</v>
      </c>
      <c r="S16" s="35" t="s">
        <v>95</v>
      </c>
      <c r="T16" s="34"/>
      <c r="U16" s="35" t="s">
        <v>31</v>
      </c>
      <c r="V16" s="35" t="s">
        <v>95</v>
      </c>
      <c r="W16" s="34"/>
      <c r="X16" s="34"/>
      <c r="Y16" s="37"/>
    </row>
    <row r="17" spans="1:25">
      <c r="A17" s="3"/>
      <c r="B17" s="30" t="s">
        <v>20</v>
      </c>
      <c r="C17" s="35">
        <v>0</v>
      </c>
      <c r="D17" s="34"/>
      <c r="E17" s="43"/>
      <c r="F17" s="35">
        <v>0</v>
      </c>
      <c r="G17" s="34"/>
      <c r="H17" s="43"/>
      <c r="I17" s="35">
        <v>0</v>
      </c>
      <c r="J17" s="34"/>
      <c r="K17" s="34"/>
      <c r="L17" s="35">
        <v>0</v>
      </c>
      <c r="M17" s="34"/>
      <c r="N17" s="34"/>
      <c r="O17" s="35">
        <v>0</v>
      </c>
      <c r="P17" s="34"/>
      <c r="Q17" s="34"/>
      <c r="R17" s="35">
        <v>0</v>
      </c>
      <c r="S17" s="34"/>
      <c r="T17" s="34"/>
      <c r="U17" s="35">
        <v>0</v>
      </c>
      <c r="V17" s="34"/>
      <c r="W17" s="34"/>
      <c r="X17" s="34"/>
      <c r="Y17" s="37"/>
    </row>
    <row r="18" spans="1:25">
      <c r="A18" s="3"/>
      <c r="B18" s="35" t="s">
        <v>36</v>
      </c>
      <c r="C18" s="35">
        <v>0</v>
      </c>
      <c r="D18" s="35">
        <v>0</v>
      </c>
      <c r="E18" s="35">
        <v>0</v>
      </c>
      <c r="F18" s="35" t="e">
        <v>#DIV/0!</v>
      </c>
      <c r="G18" s="35" t="e">
        <v>#DIV/0!</v>
      </c>
      <c r="H18" s="35" t="e">
        <v>#DIV/0!</v>
      </c>
      <c r="I18" s="35" t="e">
        <v>#DIV/0!</v>
      </c>
      <c r="J18" s="35" t="e">
        <v>#DIV/0!</v>
      </c>
      <c r="K18" s="35" t="e">
        <v>#DIV/0!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>
        <v>2.6299556396765835</v>
      </c>
      <c r="Y18" s="36">
        <v>2.6299556396765835</v>
      </c>
    </row>
    <row r="19" spans="1:25">
      <c r="A19" s="3"/>
      <c r="B19" s="38" t="s">
        <v>34</v>
      </c>
      <c r="C19" s="38">
        <v>0</v>
      </c>
      <c r="D19" s="38">
        <v>0</v>
      </c>
      <c r="E19" s="38">
        <v>0</v>
      </c>
      <c r="F19" s="38" t="e">
        <v>#DIV/0!</v>
      </c>
      <c r="G19" s="38" t="e">
        <v>#DIV/0!</v>
      </c>
      <c r="H19" s="38" t="e">
        <v>#DIV/0!</v>
      </c>
      <c r="I19" s="38" t="e">
        <v>#DIV/0!</v>
      </c>
      <c r="J19" s="38" t="e">
        <v>#DIV/0!</v>
      </c>
      <c r="K19" s="38" t="e">
        <v>#DIV/0!</v>
      </c>
      <c r="L19" s="38" t="e">
        <v>#DIV/0!</v>
      </c>
      <c r="M19" s="38" t="e">
        <v>#DIV/0!</v>
      </c>
      <c r="N19" s="38" t="e">
        <v>#DIV/0!</v>
      </c>
      <c r="O19" s="38" t="e">
        <v>#DIV/0!</v>
      </c>
      <c r="P19" s="38" t="e">
        <v>#DIV/0!</v>
      </c>
      <c r="Q19" s="38" t="e">
        <v>#DIV/0!</v>
      </c>
      <c r="R19" s="38" t="e">
        <v>#DIV/0!</v>
      </c>
      <c r="S19" s="38" t="e">
        <v>#DIV/0!</v>
      </c>
      <c r="T19" s="38" t="e">
        <v>#DIV/0!</v>
      </c>
      <c r="U19" s="38" t="e">
        <v>#DIV/0!</v>
      </c>
      <c r="V19" s="38" t="e">
        <v>#DIV/0!</v>
      </c>
      <c r="W19" s="38" t="e">
        <v>#DIV/0!</v>
      </c>
      <c r="X19" s="38">
        <v>3.8078865529319543</v>
      </c>
      <c r="Y19" s="39">
        <v>3.8078865529319543</v>
      </c>
    </row>
    <row r="20" spans="1:25">
      <c r="A20" s="3"/>
      <c r="B20" s="38" t="s">
        <v>37</v>
      </c>
      <c r="C20" s="38">
        <v>0</v>
      </c>
      <c r="D20" s="38">
        <v>0</v>
      </c>
      <c r="E20" s="38">
        <v>0</v>
      </c>
      <c r="F20" s="38" t="e">
        <v>#DIV/0!</v>
      </c>
      <c r="G20" s="38" t="e">
        <v>#DIV/0!</v>
      </c>
      <c r="H20" s="38" t="e">
        <v>#DIV/0!</v>
      </c>
      <c r="I20" s="38" t="e">
        <v>#DIV/0!</v>
      </c>
      <c r="J20" s="38" t="e">
        <v>#DIV/0!</v>
      </c>
      <c r="K20" s="38" t="e">
        <v>#DIV/0!</v>
      </c>
      <c r="L20" s="38" t="e">
        <v>#DIV/0!</v>
      </c>
      <c r="M20" s="38" t="e">
        <v>#DIV/0!</v>
      </c>
      <c r="N20" s="38" t="e">
        <v>#DIV/0!</v>
      </c>
      <c r="O20" s="38" t="e">
        <v>#DIV/0!</v>
      </c>
      <c r="P20" s="38" t="e">
        <v>#DIV/0!</v>
      </c>
      <c r="Q20" s="38" t="e">
        <v>#DIV/0!</v>
      </c>
      <c r="R20" s="38" t="e">
        <v>#DIV/0!</v>
      </c>
      <c r="S20" s="38" t="e">
        <v>#DIV/0!</v>
      </c>
      <c r="T20" s="38" t="e">
        <v>#DIV/0!</v>
      </c>
      <c r="U20" s="38" t="e">
        <v>#DIV/0!</v>
      </c>
      <c r="V20" s="38" t="e">
        <v>#DIV/0!</v>
      </c>
      <c r="W20" s="38" t="e">
        <v>#DIV/0!</v>
      </c>
      <c r="X20" s="38">
        <v>3.2841611235921855</v>
      </c>
      <c r="Y20" s="39">
        <v>3.2841611235921855</v>
      </c>
    </row>
    <row r="21" spans="1:25">
      <c r="A21" s="3"/>
      <c r="B21" s="40" t="s">
        <v>15</v>
      </c>
      <c r="C21" s="40">
        <v>4.5018514709691058</v>
      </c>
      <c r="D21" s="40">
        <v>4.5018514709691058</v>
      </c>
      <c r="E21" s="40">
        <v>4.5018514709691058</v>
      </c>
      <c r="F21" s="40">
        <v>2.6457513110645907</v>
      </c>
      <c r="G21" s="40">
        <v>2.6457513110645907</v>
      </c>
      <c r="H21" s="40">
        <v>2.6457513110645907</v>
      </c>
      <c r="I21" s="40">
        <v>5.0332229568471698</v>
      </c>
      <c r="J21" s="40">
        <v>5.0332229568471698</v>
      </c>
      <c r="K21" s="40">
        <v>5.0332229568471698</v>
      </c>
      <c r="L21" s="40">
        <v>5.6568542494923806</v>
      </c>
      <c r="M21" s="40">
        <v>5.6568542494923806</v>
      </c>
      <c r="N21" s="40">
        <v>5.6568542494923806</v>
      </c>
      <c r="O21" s="40">
        <v>6.3639610306789276</v>
      </c>
      <c r="P21" s="40">
        <v>6.3639610306789276</v>
      </c>
      <c r="Q21" s="40">
        <v>6.3639610306789276</v>
      </c>
      <c r="R21" s="40">
        <v>1.4142135623730951</v>
      </c>
      <c r="S21" s="40">
        <v>1.4142135623730951</v>
      </c>
      <c r="T21" s="40">
        <v>1.4142135623730951</v>
      </c>
      <c r="U21" s="40">
        <v>0.70710678118654757</v>
      </c>
      <c r="V21" s="40">
        <v>0.70710678118654757</v>
      </c>
      <c r="W21" s="40">
        <v>0.70710678118654757</v>
      </c>
      <c r="X21" s="40">
        <v>4.6097722286464435</v>
      </c>
      <c r="Y21" s="41">
        <v>4.6097722286464435</v>
      </c>
    </row>
    <row r="22" spans="1:25">
      <c r="A22" s="3"/>
      <c r="B22" s="44" t="s">
        <v>83</v>
      </c>
      <c r="C22" s="35" t="s">
        <v>96</v>
      </c>
      <c r="D22" s="35" t="s">
        <v>97</v>
      </c>
      <c r="E22" s="35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</row>
    <row r="23" spans="1:25">
      <c r="A23" s="3"/>
      <c r="C23" s="8">
        <v>2002</v>
      </c>
      <c r="D23" s="8">
        <v>2004</v>
      </c>
      <c r="E23" s="8">
        <v>2005</v>
      </c>
      <c r="F23" s="8">
        <v>2006</v>
      </c>
      <c r="G23" s="8">
        <v>2007</v>
      </c>
      <c r="H23" s="8">
        <v>2008</v>
      </c>
      <c r="I23" s="8">
        <v>2009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</row>
    <row r="24" spans="1:25">
      <c r="A24" s="3" t="s">
        <v>111</v>
      </c>
      <c r="B24" s="3" t="s">
        <v>36</v>
      </c>
      <c r="C24" s="35">
        <v>21</v>
      </c>
      <c r="D24" s="35">
        <v>6</v>
      </c>
      <c r="E24" s="35">
        <v>10</v>
      </c>
      <c r="F24" s="35" t="s">
        <v>107</v>
      </c>
      <c r="G24" s="35"/>
      <c r="H24" s="35"/>
      <c r="I24" s="35"/>
    </row>
    <row r="25" spans="1:25">
      <c r="A25" s="3" t="s">
        <v>111</v>
      </c>
      <c r="B25" s="3" t="s">
        <v>34</v>
      </c>
      <c r="C25" s="38">
        <v>25</v>
      </c>
      <c r="D25" s="38">
        <v>13</v>
      </c>
      <c r="E25" s="38">
        <v>15</v>
      </c>
      <c r="F25" s="38">
        <v>5</v>
      </c>
      <c r="G25" s="38">
        <v>11</v>
      </c>
      <c r="H25" s="38">
        <v>12</v>
      </c>
      <c r="I25" s="38">
        <v>15</v>
      </c>
    </row>
    <row r="26" spans="1:25">
      <c r="A26" s="3" t="s">
        <v>111</v>
      </c>
      <c r="B26" s="3" t="s">
        <v>37</v>
      </c>
      <c r="C26" s="38">
        <v>28</v>
      </c>
      <c r="D26" s="38">
        <v>8</v>
      </c>
      <c r="E26" s="38">
        <v>20</v>
      </c>
      <c r="F26" s="38">
        <v>6</v>
      </c>
      <c r="G26" s="38">
        <v>19</v>
      </c>
      <c r="H26" s="38">
        <v>9</v>
      </c>
      <c r="I26" s="38">
        <v>15</v>
      </c>
    </row>
    <row r="27" spans="1:25">
      <c r="A27" s="3"/>
      <c r="B27" s="3"/>
      <c r="C27" s="3"/>
      <c r="D27" s="3"/>
      <c r="E27" s="3"/>
      <c r="F27" s="3"/>
    </row>
    <row r="28" spans="1:25">
      <c r="A28" s="3"/>
      <c r="B28" s="44" t="s">
        <v>84</v>
      </c>
      <c r="C28" s="3" t="s">
        <v>96</v>
      </c>
      <c r="D28" s="3"/>
      <c r="E28" s="3"/>
      <c r="F28" s="3"/>
    </row>
    <row r="29" spans="1:25">
      <c r="A29" s="3"/>
      <c r="C29" s="8">
        <v>2002</v>
      </c>
      <c r="D29" s="8">
        <v>2004</v>
      </c>
      <c r="E29" s="8">
        <v>2005</v>
      </c>
      <c r="F29" s="8">
        <v>2006</v>
      </c>
      <c r="G29" s="8">
        <v>2007</v>
      </c>
      <c r="H29" s="8">
        <v>2008</v>
      </c>
      <c r="I29" s="8">
        <v>2009</v>
      </c>
    </row>
    <row r="30" spans="1:25">
      <c r="A30" s="3" t="s">
        <v>109</v>
      </c>
      <c r="B30" s="3" t="s">
        <v>36</v>
      </c>
      <c r="C30" s="35">
        <v>19</v>
      </c>
      <c r="D30" s="35">
        <v>17</v>
      </c>
      <c r="E30" s="35">
        <v>15</v>
      </c>
      <c r="F30" s="3"/>
    </row>
    <row r="31" spans="1:25">
      <c r="A31" s="3" t="s">
        <v>109</v>
      </c>
      <c r="B31" s="3" t="s">
        <v>34</v>
      </c>
      <c r="C31" s="38">
        <v>23</v>
      </c>
      <c r="D31" s="38">
        <v>20</v>
      </c>
      <c r="E31" s="38">
        <v>19</v>
      </c>
      <c r="F31" s="3">
        <v>15</v>
      </c>
      <c r="G31" s="48">
        <v>19</v>
      </c>
      <c r="H31" s="48">
        <v>21</v>
      </c>
      <c r="I31" s="48">
        <v>25</v>
      </c>
    </row>
    <row r="32" spans="1:25">
      <c r="A32" s="3" t="s">
        <v>109</v>
      </c>
      <c r="B32" s="3" t="s">
        <v>37</v>
      </c>
      <c r="C32" s="38">
        <v>25</v>
      </c>
      <c r="D32" s="38">
        <v>19</v>
      </c>
      <c r="E32" s="38">
        <v>20</v>
      </c>
      <c r="F32" s="3">
        <v>15</v>
      </c>
      <c r="G32" s="48">
        <v>19</v>
      </c>
      <c r="H32" s="48">
        <v>22</v>
      </c>
      <c r="I32" s="48">
        <v>22</v>
      </c>
    </row>
    <row r="34" spans="1:27">
      <c r="B34" s="44" t="s">
        <v>85</v>
      </c>
      <c r="C34" t="s">
        <v>96</v>
      </c>
    </row>
    <row r="35" spans="1:27">
      <c r="C35" s="8">
        <v>2002</v>
      </c>
      <c r="D35" s="8">
        <v>2004</v>
      </c>
      <c r="E35" s="8">
        <v>2005</v>
      </c>
      <c r="F35" s="8">
        <v>2006</v>
      </c>
      <c r="G35" s="8">
        <v>2007</v>
      </c>
      <c r="H35" s="8">
        <v>2008</v>
      </c>
      <c r="I35" s="8">
        <v>2009</v>
      </c>
    </row>
    <row r="36" spans="1:27">
      <c r="A36" t="s">
        <v>112</v>
      </c>
      <c r="B36" s="3" t="s">
        <v>36</v>
      </c>
      <c r="C36" s="35">
        <v>19</v>
      </c>
      <c r="D36" s="35">
        <v>14</v>
      </c>
      <c r="E36" s="35">
        <v>15</v>
      </c>
    </row>
    <row r="37" spans="1:27">
      <c r="A37" t="s">
        <v>112</v>
      </c>
      <c r="B37" s="3" t="s">
        <v>34</v>
      </c>
      <c r="C37" s="38">
        <v>25</v>
      </c>
      <c r="D37" s="38">
        <v>15</v>
      </c>
      <c r="E37" s="38">
        <v>21</v>
      </c>
      <c r="F37" s="3">
        <v>19</v>
      </c>
      <c r="G37" s="48">
        <v>16</v>
      </c>
      <c r="H37" s="48">
        <v>23</v>
      </c>
      <c r="I37" s="48">
        <v>22</v>
      </c>
    </row>
    <row r="38" spans="1:27">
      <c r="A38" t="s">
        <v>112</v>
      </c>
      <c r="B38" s="3" t="s">
        <v>37</v>
      </c>
      <c r="C38" s="38">
        <v>29</v>
      </c>
      <c r="D38" s="38">
        <v>19</v>
      </c>
      <c r="E38" s="38">
        <v>25</v>
      </c>
      <c r="F38" s="3">
        <v>27</v>
      </c>
      <c r="G38" s="48">
        <v>25</v>
      </c>
      <c r="H38" s="48">
        <v>25</v>
      </c>
      <c r="I38" s="48">
        <v>23</v>
      </c>
    </row>
    <row r="40" spans="1:27">
      <c r="B40" s="44" t="s">
        <v>86</v>
      </c>
      <c r="G40" t="s">
        <v>96</v>
      </c>
      <c r="H40" s="49" t="s">
        <v>94</v>
      </c>
    </row>
    <row r="41" spans="1:27">
      <c r="C41" s="8">
        <v>1998</v>
      </c>
      <c r="D41" s="8">
        <v>1999</v>
      </c>
      <c r="E41" s="8">
        <v>2000</v>
      </c>
      <c r="F41" s="8">
        <v>2001</v>
      </c>
      <c r="G41" s="8">
        <v>2002</v>
      </c>
      <c r="H41" s="8">
        <v>2004</v>
      </c>
      <c r="I41" s="8">
        <v>2005</v>
      </c>
      <c r="J41" s="8">
        <v>2006</v>
      </c>
      <c r="K41" s="8">
        <v>2007</v>
      </c>
      <c r="L41" s="8">
        <v>2008</v>
      </c>
      <c r="M41" s="8">
        <v>2009</v>
      </c>
      <c r="T41" s="8">
        <v>1998</v>
      </c>
      <c r="U41" s="8">
        <v>1999</v>
      </c>
      <c r="V41" s="8">
        <v>2000</v>
      </c>
      <c r="W41" s="8">
        <v>2001</v>
      </c>
      <c r="X41" s="8">
        <v>2002</v>
      </c>
      <c r="Y41" s="8">
        <v>2004</v>
      </c>
      <c r="Z41" s="8">
        <v>2005</v>
      </c>
    </row>
    <row r="42" spans="1:27">
      <c r="A42" t="s">
        <v>111</v>
      </c>
      <c r="B42" s="3" t="s">
        <v>36</v>
      </c>
      <c r="C42" s="35">
        <v>28</v>
      </c>
      <c r="D42" s="35">
        <v>35</v>
      </c>
      <c r="E42" s="35">
        <v>30</v>
      </c>
      <c r="F42" s="35">
        <v>31</v>
      </c>
      <c r="G42" s="35">
        <v>34.5</v>
      </c>
      <c r="H42" s="35">
        <v>25</v>
      </c>
      <c r="I42" s="35">
        <v>30</v>
      </c>
      <c r="J42" s="35">
        <v>24</v>
      </c>
      <c r="K42" s="35">
        <v>29</v>
      </c>
      <c r="L42" s="35">
        <v>45</v>
      </c>
      <c r="M42" s="35">
        <v>28</v>
      </c>
      <c r="X42" s="35">
        <f>0.707106781186548/SQRT(2)</f>
        <v>0.50000000000000033</v>
      </c>
    </row>
    <row r="43" spans="1:27">
      <c r="A43" t="s">
        <v>111</v>
      </c>
      <c r="B43" s="3" t="s">
        <v>34</v>
      </c>
      <c r="C43" s="38">
        <v>34</v>
      </c>
      <c r="D43" s="38">
        <v>42</v>
      </c>
      <c r="E43" s="38">
        <v>33</v>
      </c>
      <c r="F43" s="38">
        <v>36</v>
      </c>
      <c r="G43" s="38">
        <v>36.5</v>
      </c>
      <c r="H43" s="38">
        <v>27</v>
      </c>
      <c r="I43" s="38">
        <v>35</v>
      </c>
      <c r="J43" s="38">
        <v>29</v>
      </c>
      <c r="K43" s="38">
        <v>32</v>
      </c>
      <c r="L43" s="38">
        <v>30</v>
      </c>
      <c r="M43" s="38">
        <v>30</v>
      </c>
      <c r="X43" s="38">
        <f>6.36396103067893/SQRT(2)</f>
        <v>4.5000000000000018</v>
      </c>
    </row>
    <row r="44" spans="1:27">
      <c r="A44" t="s">
        <v>111</v>
      </c>
      <c r="B44" s="3" t="s">
        <v>37</v>
      </c>
      <c r="C44" s="38">
        <v>29</v>
      </c>
      <c r="D44" s="38">
        <v>43</v>
      </c>
      <c r="E44" s="38">
        <v>34</v>
      </c>
      <c r="F44" s="38">
        <v>25</v>
      </c>
      <c r="G44" s="38">
        <v>33.5</v>
      </c>
      <c r="H44" s="38">
        <v>26</v>
      </c>
      <c r="I44" s="38">
        <v>39</v>
      </c>
      <c r="J44" s="38">
        <v>30</v>
      </c>
      <c r="K44" s="38">
        <v>32</v>
      </c>
      <c r="L44" s="38">
        <v>35</v>
      </c>
      <c r="M44" s="38">
        <v>31</v>
      </c>
      <c r="X44" s="38">
        <f>3.53553390593274/SQRT(2)</f>
        <v>2.5000000000000013</v>
      </c>
    </row>
    <row r="45" spans="1:27">
      <c r="B45" s="3"/>
      <c r="C45" s="3"/>
      <c r="D45" s="3"/>
      <c r="E45" s="3"/>
    </row>
    <row r="46" spans="1:27">
      <c r="B46" s="44" t="s">
        <v>87</v>
      </c>
      <c r="C46" s="3"/>
      <c r="D46" s="3"/>
      <c r="E46" s="3"/>
      <c r="G46" t="s">
        <v>96</v>
      </c>
    </row>
    <row r="47" spans="1:27">
      <c r="C47" s="8">
        <v>1998</v>
      </c>
      <c r="D47" s="8">
        <v>1999</v>
      </c>
      <c r="E47" s="8">
        <v>2000</v>
      </c>
      <c r="F47" s="8">
        <v>2001</v>
      </c>
      <c r="G47" s="8">
        <v>2002</v>
      </c>
      <c r="H47" s="8">
        <v>2004</v>
      </c>
      <c r="I47" s="8">
        <v>2005</v>
      </c>
      <c r="J47" s="8">
        <v>2006</v>
      </c>
      <c r="K47" s="8">
        <v>2007</v>
      </c>
      <c r="L47" s="8">
        <v>2008</v>
      </c>
      <c r="M47" s="8">
        <v>2009</v>
      </c>
      <c r="U47" s="8">
        <v>1998</v>
      </c>
      <c r="V47" s="8">
        <v>1999</v>
      </c>
      <c r="W47" s="8">
        <v>2000</v>
      </c>
      <c r="X47" s="8">
        <v>2001</v>
      </c>
      <c r="Y47" s="8">
        <v>2002</v>
      </c>
      <c r="Z47" s="8">
        <v>2004</v>
      </c>
      <c r="AA47" s="8">
        <v>2005</v>
      </c>
    </row>
    <row r="48" spans="1:27">
      <c r="A48" t="s">
        <v>109</v>
      </c>
      <c r="B48" s="3" t="s">
        <v>36</v>
      </c>
      <c r="C48" s="35">
        <v>25</v>
      </c>
      <c r="D48" s="35">
        <v>20</v>
      </c>
      <c r="E48" s="35">
        <v>25</v>
      </c>
      <c r="F48" s="35">
        <v>34</v>
      </c>
      <c r="G48" s="35">
        <v>32.5</v>
      </c>
      <c r="H48" s="35"/>
      <c r="I48" s="35">
        <v>25</v>
      </c>
      <c r="J48" s="35">
        <v>24</v>
      </c>
      <c r="K48" s="35">
        <v>28</v>
      </c>
      <c r="L48" s="35">
        <v>40</v>
      </c>
      <c r="M48" s="35">
        <v>37</v>
      </c>
      <c r="Y48" s="35">
        <f>3.53553390593274/SQRT(2)</f>
        <v>2.5000000000000013</v>
      </c>
    </row>
    <row r="49" spans="1:27">
      <c r="A49" t="s">
        <v>109</v>
      </c>
      <c r="B49" s="3" t="s">
        <v>34</v>
      </c>
      <c r="C49" s="38">
        <v>41</v>
      </c>
      <c r="D49" s="38">
        <v>40</v>
      </c>
      <c r="E49" s="38">
        <v>43</v>
      </c>
      <c r="F49" s="38">
        <v>35</v>
      </c>
      <c r="G49" s="38">
        <v>40</v>
      </c>
      <c r="H49" s="38">
        <v>38</v>
      </c>
      <c r="I49" s="38">
        <v>40</v>
      </c>
      <c r="J49" s="38">
        <v>30</v>
      </c>
      <c r="K49" s="38">
        <v>39</v>
      </c>
      <c r="L49" s="38">
        <v>38</v>
      </c>
      <c r="M49" s="38">
        <v>30</v>
      </c>
      <c r="Y49" s="38">
        <v>0</v>
      </c>
    </row>
    <row r="50" spans="1:27">
      <c r="A50" t="s">
        <v>109</v>
      </c>
      <c r="B50" s="3" t="s">
        <v>37</v>
      </c>
      <c r="C50" s="38">
        <v>38</v>
      </c>
      <c r="D50" s="38">
        <v>37</v>
      </c>
      <c r="E50" s="38">
        <v>40</v>
      </c>
      <c r="F50" s="38">
        <v>40</v>
      </c>
      <c r="G50" s="38">
        <v>37.5</v>
      </c>
      <c r="H50" s="38">
        <v>14</v>
      </c>
      <c r="I50" s="38">
        <v>33</v>
      </c>
      <c r="J50" s="38">
        <v>21</v>
      </c>
      <c r="K50" s="38">
        <v>34</v>
      </c>
      <c r="L50" s="38">
        <v>28</v>
      </c>
      <c r="M50" s="38">
        <v>31</v>
      </c>
      <c r="Y50" s="38">
        <f>3.53553390593274/SQRT(2)</f>
        <v>2.5000000000000013</v>
      </c>
    </row>
    <row r="52" spans="1:27">
      <c r="B52" s="44" t="s">
        <v>88</v>
      </c>
      <c r="G52" t="s">
        <v>96</v>
      </c>
      <c r="U52" t="s">
        <v>98</v>
      </c>
    </row>
    <row r="53" spans="1:27">
      <c r="C53" s="8">
        <v>1998</v>
      </c>
      <c r="D53" s="8">
        <v>1999</v>
      </c>
      <c r="E53" s="8">
        <v>2000</v>
      </c>
      <c r="F53" s="8">
        <v>2001</v>
      </c>
      <c r="G53" s="8">
        <v>2002</v>
      </c>
      <c r="H53" s="8">
        <v>2004</v>
      </c>
      <c r="I53" s="8">
        <v>2005</v>
      </c>
      <c r="J53" s="8">
        <v>2006</v>
      </c>
      <c r="K53" s="8">
        <v>2007</v>
      </c>
      <c r="L53" s="8">
        <v>2008</v>
      </c>
      <c r="M53" s="8">
        <v>2009</v>
      </c>
      <c r="U53" s="8">
        <v>1998</v>
      </c>
      <c r="V53" s="8">
        <v>1999</v>
      </c>
      <c r="W53" s="8">
        <v>2000</v>
      </c>
      <c r="X53" s="8">
        <v>2001</v>
      </c>
      <c r="Y53" s="8">
        <v>2002</v>
      </c>
      <c r="Z53" s="8">
        <v>2004</v>
      </c>
      <c r="AA53" s="8">
        <v>2005</v>
      </c>
    </row>
    <row r="54" spans="1:27">
      <c r="A54" t="s">
        <v>112</v>
      </c>
      <c r="B54" s="3" t="s">
        <v>36</v>
      </c>
      <c r="C54" s="35">
        <v>27</v>
      </c>
      <c r="D54" s="35">
        <v>30</v>
      </c>
      <c r="E54" s="35">
        <v>33</v>
      </c>
      <c r="F54" s="35">
        <v>33</v>
      </c>
      <c r="G54" s="35">
        <v>40.5</v>
      </c>
      <c r="H54" s="35">
        <v>28</v>
      </c>
      <c r="I54" s="35">
        <v>25</v>
      </c>
      <c r="J54" s="35">
        <v>31</v>
      </c>
      <c r="K54" s="35">
        <v>33</v>
      </c>
      <c r="L54" s="35">
        <v>35</v>
      </c>
      <c r="M54" s="35">
        <v>35</v>
      </c>
      <c r="Y54" s="35">
        <f>6.36396103067893/SQRT(2)</f>
        <v>4.5000000000000018</v>
      </c>
    </row>
    <row r="55" spans="1:27">
      <c r="A55" t="s">
        <v>112</v>
      </c>
      <c r="B55" s="3" t="s">
        <v>34</v>
      </c>
      <c r="C55" s="38">
        <v>36</v>
      </c>
      <c r="D55" s="38">
        <v>40</v>
      </c>
      <c r="E55" s="38">
        <v>38</v>
      </c>
      <c r="F55" s="38">
        <v>31</v>
      </c>
      <c r="G55" s="38">
        <v>38</v>
      </c>
      <c r="H55" s="38">
        <v>28</v>
      </c>
      <c r="I55" s="38">
        <v>35</v>
      </c>
      <c r="J55" s="38">
        <v>34</v>
      </c>
      <c r="K55" s="38">
        <v>35</v>
      </c>
      <c r="L55" s="38">
        <v>45</v>
      </c>
      <c r="M55" s="38">
        <v>30</v>
      </c>
      <c r="Y55" s="38">
        <f>5.65685424949238/SQRT(2)</f>
        <v>3.9999999999999996</v>
      </c>
    </row>
    <row r="56" spans="1:27">
      <c r="A56" t="s">
        <v>112</v>
      </c>
      <c r="B56" s="3" t="s">
        <v>37</v>
      </c>
      <c r="C56" s="38">
        <v>31</v>
      </c>
      <c r="D56" s="38">
        <v>33</v>
      </c>
      <c r="E56" s="38">
        <v>36</v>
      </c>
      <c r="F56" s="38">
        <v>38</v>
      </c>
      <c r="G56" s="38">
        <v>37</v>
      </c>
      <c r="H56" s="38">
        <v>16</v>
      </c>
      <c r="I56" s="38">
        <v>31</v>
      </c>
      <c r="J56" s="38">
        <v>29</v>
      </c>
      <c r="K56" s="38">
        <v>33</v>
      </c>
      <c r="L56" s="38">
        <v>30</v>
      </c>
      <c r="M56" s="38">
        <v>33.5</v>
      </c>
      <c r="Y56" s="38">
        <v>4.2426406871192848</v>
      </c>
    </row>
    <row r="58" spans="1:27">
      <c r="B58" s="44" t="s">
        <v>89</v>
      </c>
    </row>
    <row r="59" spans="1:27">
      <c r="C59" s="45">
        <v>2002</v>
      </c>
      <c r="D59" s="45">
        <v>2004</v>
      </c>
      <c r="E59" s="45">
        <v>2005</v>
      </c>
      <c r="F59" s="8">
        <v>2006</v>
      </c>
      <c r="G59" s="8">
        <v>2007</v>
      </c>
      <c r="H59" s="8">
        <v>2008</v>
      </c>
      <c r="I59" s="8">
        <v>2009</v>
      </c>
      <c r="J59" s="8"/>
      <c r="K59" s="8"/>
    </row>
    <row r="60" spans="1:27">
      <c r="A60" t="s">
        <v>108</v>
      </c>
      <c r="B60" s="3" t="s">
        <v>36</v>
      </c>
      <c r="C60" s="35">
        <v>16</v>
      </c>
      <c r="D60" s="35">
        <v>8</v>
      </c>
      <c r="E60" s="35">
        <v>30</v>
      </c>
      <c r="F60" s="35">
        <v>17</v>
      </c>
      <c r="G60" s="35">
        <v>18</v>
      </c>
      <c r="H60" s="35">
        <v>15</v>
      </c>
      <c r="I60" s="35">
        <v>12</v>
      </c>
    </row>
    <row r="61" spans="1:27">
      <c r="A61" t="s">
        <v>108</v>
      </c>
      <c r="B61" s="3" t="s">
        <v>34</v>
      </c>
      <c r="C61" s="38">
        <v>18</v>
      </c>
      <c r="D61" s="38">
        <v>18</v>
      </c>
      <c r="E61" s="38">
        <v>35</v>
      </c>
      <c r="F61" s="38">
        <v>21</v>
      </c>
      <c r="G61" s="38">
        <v>17</v>
      </c>
      <c r="H61" s="38">
        <v>20</v>
      </c>
      <c r="I61" s="38">
        <v>19</v>
      </c>
    </row>
    <row r="62" spans="1:27">
      <c r="A62" t="s">
        <v>108</v>
      </c>
      <c r="B62" s="3" t="s">
        <v>37</v>
      </c>
      <c r="C62" s="38">
        <v>30</v>
      </c>
      <c r="D62" s="38"/>
      <c r="E62" s="38"/>
      <c r="F62" s="38"/>
      <c r="G62" s="38"/>
      <c r="H62" s="38"/>
      <c r="I62" s="38"/>
    </row>
    <row r="63" spans="1:27">
      <c r="B63" s="3"/>
    </row>
    <row r="64" spans="1:27">
      <c r="B64" s="44" t="s">
        <v>90</v>
      </c>
    </row>
    <row r="65" spans="1:9">
      <c r="C65" s="45">
        <v>2002</v>
      </c>
      <c r="D65" s="45">
        <v>2004</v>
      </c>
      <c r="E65" s="45">
        <v>2005</v>
      </c>
      <c r="F65" s="45">
        <v>2006</v>
      </c>
      <c r="G65" s="8">
        <v>2007</v>
      </c>
      <c r="H65" s="8">
        <v>2008</v>
      </c>
      <c r="I65" s="8">
        <v>2009</v>
      </c>
    </row>
    <row r="66" spans="1:9">
      <c r="A66" t="s">
        <v>109</v>
      </c>
      <c r="B66" s="3" t="s">
        <v>36</v>
      </c>
      <c r="C66" s="35">
        <v>19</v>
      </c>
      <c r="D66" s="35">
        <v>16</v>
      </c>
      <c r="E66" s="35">
        <v>25</v>
      </c>
      <c r="F66" s="38">
        <v>30</v>
      </c>
      <c r="G66">
        <v>26</v>
      </c>
      <c r="H66">
        <v>30</v>
      </c>
      <c r="I66">
        <v>26.5</v>
      </c>
    </row>
    <row r="67" spans="1:9">
      <c r="A67" t="s">
        <v>109</v>
      </c>
      <c r="B67" s="3" t="s">
        <v>34</v>
      </c>
      <c r="C67" s="38">
        <v>27</v>
      </c>
      <c r="D67" s="38">
        <v>25</v>
      </c>
      <c r="E67" s="38">
        <v>30</v>
      </c>
      <c r="F67">
        <v>30</v>
      </c>
      <c r="G67">
        <v>28</v>
      </c>
      <c r="H67">
        <v>30</v>
      </c>
      <c r="I67">
        <v>30</v>
      </c>
    </row>
    <row r="68" spans="1:9">
      <c r="A68" t="s">
        <v>109</v>
      </c>
      <c r="B68" s="3" t="s">
        <v>37</v>
      </c>
      <c r="C68" s="38">
        <v>40</v>
      </c>
      <c r="D68" s="38">
        <v>33</v>
      </c>
      <c r="E68" s="38">
        <v>32</v>
      </c>
      <c r="F68">
        <v>36</v>
      </c>
      <c r="G68">
        <v>35</v>
      </c>
      <c r="H68">
        <v>30</v>
      </c>
      <c r="I68">
        <v>35</v>
      </c>
    </row>
    <row r="70" spans="1:9">
      <c r="B70" s="44" t="s">
        <v>91</v>
      </c>
    </row>
    <row r="71" spans="1:9">
      <c r="C71" s="45">
        <v>2002</v>
      </c>
      <c r="D71" s="45">
        <v>2004</v>
      </c>
      <c r="E71" s="45">
        <v>2005</v>
      </c>
      <c r="F71" s="8">
        <v>2006</v>
      </c>
      <c r="G71" s="8">
        <v>2007</v>
      </c>
      <c r="H71" s="8">
        <v>2008</v>
      </c>
      <c r="I71" s="8">
        <v>2009</v>
      </c>
    </row>
    <row r="72" spans="1:9">
      <c r="A72" t="s">
        <v>110</v>
      </c>
      <c r="B72" s="3" t="s">
        <v>36</v>
      </c>
      <c r="C72" s="35">
        <v>20</v>
      </c>
      <c r="D72" s="35">
        <v>17</v>
      </c>
      <c r="E72" s="35">
        <v>25</v>
      </c>
      <c r="F72">
        <v>25</v>
      </c>
      <c r="G72">
        <v>24</v>
      </c>
      <c r="H72">
        <v>20</v>
      </c>
      <c r="I72">
        <v>19</v>
      </c>
    </row>
    <row r="73" spans="1:9">
      <c r="A73" t="s">
        <v>110</v>
      </c>
      <c r="B73" s="3" t="s">
        <v>34</v>
      </c>
      <c r="C73" s="38">
        <v>32</v>
      </c>
      <c r="D73" s="38">
        <v>26</v>
      </c>
      <c r="E73" s="38">
        <v>30</v>
      </c>
      <c r="F73">
        <v>30</v>
      </c>
      <c r="G73">
        <v>32</v>
      </c>
      <c r="H73">
        <v>35</v>
      </c>
      <c r="I73">
        <v>30</v>
      </c>
    </row>
    <row r="74" spans="1:9">
      <c r="A74" t="s">
        <v>110</v>
      </c>
      <c r="B74" s="3" t="s">
        <v>37</v>
      </c>
      <c r="C74" s="38">
        <v>35</v>
      </c>
      <c r="D74" s="38">
        <v>35</v>
      </c>
      <c r="E74" s="38">
        <v>44</v>
      </c>
      <c r="F74">
        <v>45</v>
      </c>
      <c r="G74">
        <v>34</v>
      </c>
      <c r="H74">
        <v>35</v>
      </c>
      <c r="I74">
        <v>38</v>
      </c>
    </row>
  </sheetData>
  <phoneticPr fontId="0" type="noConversion"/>
  <pageMargins left="0.75" right="0.75" top="1" bottom="1" header="0.5" footer="0.5"/>
  <pageSetup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zoomScale="50" zoomScaleNormal="50" workbookViewId="0">
      <selection activeCell="M87" sqref="M87"/>
    </sheetView>
  </sheetViews>
  <sheetFormatPr defaultRowHeight="12.75"/>
  <sheetData/>
  <pageMargins left="0.75" right="0.75" top="1" bottom="1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5"/>
  <sheetViews>
    <sheetView workbookViewId="0">
      <selection activeCell="H8" sqref="H8"/>
    </sheetView>
  </sheetViews>
  <sheetFormatPr defaultRowHeight="12.75"/>
  <cols>
    <col min="5" max="5" width="15.28515625" customWidth="1"/>
  </cols>
  <sheetData>
    <row r="2" spans="1:9">
      <c r="A2" t="s">
        <v>51</v>
      </c>
    </row>
    <row r="3" spans="1:9">
      <c r="A3" s="17" t="s">
        <v>43</v>
      </c>
      <c r="B3" s="2" t="s">
        <v>5</v>
      </c>
      <c r="C3" t="s">
        <v>14</v>
      </c>
      <c r="D3" s="10">
        <v>1</v>
      </c>
      <c r="E3" t="s">
        <v>36</v>
      </c>
      <c r="F3" s="1">
        <v>1.1000000000000001</v>
      </c>
      <c r="G3" s="1" t="s">
        <v>29</v>
      </c>
      <c r="H3" s="10">
        <v>21</v>
      </c>
    </row>
    <row r="4" spans="1:9">
      <c r="A4" s="17" t="s">
        <v>43</v>
      </c>
      <c r="B4" s="2" t="s">
        <v>5</v>
      </c>
      <c r="C4" t="s">
        <v>14</v>
      </c>
      <c r="D4" s="10">
        <v>1</v>
      </c>
      <c r="E4" t="s">
        <v>36</v>
      </c>
      <c r="F4" s="1">
        <v>1.1000000000000001</v>
      </c>
      <c r="G4" s="1" t="s">
        <v>29</v>
      </c>
      <c r="H4" s="10">
        <v>20</v>
      </c>
    </row>
    <row r="5" spans="1:9">
      <c r="A5" s="17" t="s">
        <v>43</v>
      </c>
      <c r="B5" s="2" t="s">
        <v>5</v>
      </c>
      <c r="C5" t="s">
        <v>14</v>
      </c>
      <c r="D5" s="10">
        <v>1</v>
      </c>
      <c r="E5" t="s">
        <v>36</v>
      </c>
      <c r="F5" s="1">
        <v>1.1000000000000001</v>
      </c>
      <c r="G5" s="1" t="s">
        <v>29</v>
      </c>
      <c r="H5" s="10">
        <v>22</v>
      </c>
    </row>
    <row r="6" spans="1:9">
      <c r="A6" s="17" t="s">
        <v>43</v>
      </c>
      <c r="B6" s="2" t="s">
        <v>6</v>
      </c>
      <c r="C6" t="s">
        <v>14</v>
      </c>
      <c r="D6" s="10">
        <v>1</v>
      </c>
      <c r="E6" t="s">
        <v>36</v>
      </c>
      <c r="F6" s="1">
        <v>1.1000000000000001</v>
      </c>
      <c r="G6" s="1" t="s">
        <v>29</v>
      </c>
      <c r="H6" s="10">
        <v>28</v>
      </c>
    </row>
    <row r="7" spans="1:9">
      <c r="H7" s="8">
        <f>AVERAGE(H3:H6)</f>
        <v>22.75</v>
      </c>
      <c r="I7">
        <f>STDEV(H3:H6)/SQRT(4)</f>
        <v>1.796988221070652</v>
      </c>
    </row>
    <row r="8" spans="1:9">
      <c r="A8" t="s">
        <v>52</v>
      </c>
    </row>
    <row r="9" spans="1:9">
      <c r="A9" s="17" t="s">
        <v>43</v>
      </c>
      <c r="B9" s="2" t="s">
        <v>5</v>
      </c>
      <c r="C9" t="s">
        <v>14</v>
      </c>
      <c r="D9" s="10">
        <v>1</v>
      </c>
      <c r="E9" t="s">
        <v>34</v>
      </c>
      <c r="F9" s="1">
        <v>4.0999999999999996</v>
      </c>
      <c r="G9" s="1" t="s">
        <v>29</v>
      </c>
      <c r="H9" s="10">
        <v>22</v>
      </c>
    </row>
    <row r="10" spans="1:9">
      <c r="A10" s="17" t="s">
        <v>43</v>
      </c>
      <c r="B10" s="2" t="s">
        <v>5</v>
      </c>
      <c r="C10" t="s">
        <v>14</v>
      </c>
      <c r="D10" s="10">
        <v>1</v>
      </c>
      <c r="E10" t="s">
        <v>34</v>
      </c>
      <c r="F10" s="1">
        <v>2.1</v>
      </c>
      <c r="G10" s="1" t="s">
        <v>29</v>
      </c>
      <c r="H10" s="10">
        <v>30</v>
      </c>
    </row>
    <row r="11" spans="1:9">
      <c r="A11" s="17" t="s">
        <v>43</v>
      </c>
      <c r="B11" s="2" t="s">
        <v>5</v>
      </c>
      <c r="C11" t="s">
        <v>14</v>
      </c>
      <c r="D11" s="10">
        <v>1</v>
      </c>
      <c r="E11" t="s">
        <v>34</v>
      </c>
      <c r="F11" s="1">
        <v>2.1</v>
      </c>
      <c r="G11" s="1" t="s">
        <v>29</v>
      </c>
      <c r="H11" s="10">
        <v>23</v>
      </c>
    </row>
    <row r="12" spans="1:9">
      <c r="A12" s="17" t="s">
        <v>43</v>
      </c>
      <c r="B12" s="2" t="s">
        <v>6</v>
      </c>
      <c r="C12" t="s">
        <v>14</v>
      </c>
      <c r="D12" s="10">
        <v>1</v>
      </c>
      <c r="E12" t="s">
        <v>34</v>
      </c>
      <c r="F12" s="1">
        <v>2.1</v>
      </c>
      <c r="G12" s="1" t="s">
        <v>29</v>
      </c>
      <c r="H12" s="10">
        <v>34</v>
      </c>
    </row>
    <row r="13" spans="1:9">
      <c r="H13" s="8">
        <f>AVERAGE(H9:H12)</f>
        <v>27.25</v>
      </c>
      <c r="I13">
        <f>STDEV(H9:H12)/SQRT(4)</f>
        <v>2.8686524130097508</v>
      </c>
    </row>
    <row r="14" spans="1:9">
      <c r="A14" t="s">
        <v>53</v>
      </c>
    </row>
    <row r="15" spans="1:9">
      <c r="A15" s="17" t="s">
        <v>43</v>
      </c>
      <c r="B15" s="2" t="s">
        <v>5</v>
      </c>
      <c r="C15" t="s">
        <v>14</v>
      </c>
      <c r="D15" s="10">
        <v>1</v>
      </c>
      <c r="E15" t="s">
        <v>35</v>
      </c>
      <c r="F15" s="1">
        <v>4.0999999999999996</v>
      </c>
      <c r="G15" s="1" t="s">
        <v>29</v>
      </c>
      <c r="H15" s="10">
        <v>17</v>
      </c>
    </row>
    <row r="16" spans="1:9">
      <c r="A16" s="17" t="s">
        <v>43</v>
      </c>
      <c r="B16" s="2" t="s">
        <v>6</v>
      </c>
      <c r="C16" t="s">
        <v>14</v>
      </c>
      <c r="D16" s="10">
        <v>1</v>
      </c>
      <c r="E16" t="s">
        <v>35</v>
      </c>
      <c r="F16" s="1">
        <v>4.0999999999999996</v>
      </c>
      <c r="G16" s="1" t="s">
        <v>29</v>
      </c>
      <c r="H16" s="10">
        <v>30</v>
      </c>
    </row>
    <row r="17" spans="1:9">
      <c r="H17" s="8">
        <f>AVERAGE(H15:H16)</f>
        <v>23.5</v>
      </c>
      <c r="I17">
        <f>STDEV(H15:H16)/SQRT(2)</f>
        <v>6.4999999999999991</v>
      </c>
    </row>
    <row r="18" spans="1:9">
      <c r="A18" t="s">
        <v>54</v>
      </c>
    </row>
    <row r="19" spans="1:9">
      <c r="A19" s="17" t="s">
        <v>43</v>
      </c>
      <c r="B19" s="2" t="s">
        <v>5</v>
      </c>
      <c r="C19" t="s">
        <v>14</v>
      </c>
      <c r="D19" s="10">
        <v>1</v>
      </c>
      <c r="E19" t="s">
        <v>37</v>
      </c>
      <c r="F19" s="1">
        <v>3.1</v>
      </c>
      <c r="G19" s="1" t="s">
        <v>29</v>
      </c>
      <c r="H19" s="10">
        <v>22</v>
      </c>
    </row>
    <row r="20" spans="1:9">
      <c r="A20" s="17" t="s">
        <v>43</v>
      </c>
      <c r="B20" s="2" t="s">
        <v>5</v>
      </c>
      <c r="C20" t="s">
        <v>14</v>
      </c>
      <c r="D20" s="10">
        <v>1</v>
      </c>
      <c r="E20" t="s">
        <v>37</v>
      </c>
      <c r="F20" s="1">
        <v>3.1</v>
      </c>
      <c r="G20" s="1" t="s">
        <v>29</v>
      </c>
      <c r="H20" s="10">
        <v>22</v>
      </c>
    </row>
    <row r="21" spans="1:9">
      <c r="A21" s="17" t="s">
        <v>43</v>
      </c>
      <c r="B21" s="2" t="s">
        <v>5</v>
      </c>
      <c r="C21" t="s">
        <v>14</v>
      </c>
      <c r="D21" s="10">
        <v>1</v>
      </c>
      <c r="E21" t="s">
        <v>37</v>
      </c>
      <c r="F21" s="1">
        <v>3.1</v>
      </c>
      <c r="G21" s="1" t="s">
        <v>29</v>
      </c>
      <c r="H21" s="10">
        <v>15</v>
      </c>
    </row>
    <row r="22" spans="1:9">
      <c r="A22" s="17" t="s">
        <v>43</v>
      </c>
      <c r="B22" s="2" t="s">
        <v>6</v>
      </c>
      <c r="C22" t="s">
        <v>14</v>
      </c>
      <c r="D22" s="10">
        <v>1</v>
      </c>
      <c r="E22" t="s">
        <v>37</v>
      </c>
      <c r="F22" s="1">
        <v>3.1</v>
      </c>
      <c r="G22" s="1" t="s">
        <v>29</v>
      </c>
      <c r="H22" s="10">
        <v>29</v>
      </c>
    </row>
    <row r="23" spans="1:9">
      <c r="H23" s="8">
        <f>AVERAGE(H19:H22)</f>
        <v>22</v>
      </c>
      <c r="I23">
        <f>STDEV(H19:H22)/SQRT(4)</f>
        <v>2.857738033247041</v>
      </c>
    </row>
    <row r="24" spans="1:9">
      <c r="A24" t="s">
        <v>55</v>
      </c>
    </row>
    <row r="25" spans="1:9">
      <c r="A25" s="17" t="s">
        <v>43</v>
      </c>
      <c r="B25" s="2" t="s">
        <v>5</v>
      </c>
      <c r="C25" t="s">
        <v>14</v>
      </c>
      <c r="D25" s="10">
        <v>1</v>
      </c>
      <c r="E25" t="s">
        <v>36</v>
      </c>
      <c r="F25" s="1">
        <v>1.1000000000000001</v>
      </c>
      <c r="G25" s="1" t="s">
        <v>30</v>
      </c>
      <c r="H25" s="10">
        <v>26</v>
      </c>
    </row>
    <row r="26" spans="1:9">
      <c r="A26" s="17" t="s">
        <v>43</v>
      </c>
      <c r="B26" s="2" t="s">
        <v>5</v>
      </c>
      <c r="C26" t="s">
        <v>14</v>
      </c>
      <c r="D26" s="10">
        <v>1</v>
      </c>
      <c r="E26" t="s">
        <v>36</v>
      </c>
      <c r="F26" s="1">
        <v>1.1000000000000001</v>
      </c>
      <c r="G26" s="1" t="s">
        <v>30</v>
      </c>
      <c r="H26" s="10">
        <v>23</v>
      </c>
    </row>
    <row r="27" spans="1:9">
      <c r="A27" s="17" t="s">
        <v>43</v>
      </c>
      <c r="B27" s="2" t="s">
        <v>5</v>
      </c>
      <c r="C27" t="s">
        <v>14</v>
      </c>
      <c r="D27" s="10">
        <v>1</v>
      </c>
      <c r="E27" t="s">
        <v>36</v>
      </c>
      <c r="F27" s="1">
        <v>1.1000000000000001</v>
      </c>
      <c r="G27" s="1" t="s">
        <v>30</v>
      </c>
      <c r="H27" s="10">
        <v>15</v>
      </c>
    </row>
    <row r="28" spans="1:9">
      <c r="A28" s="17" t="s">
        <v>43</v>
      </c>
      <c r="B28" s="2" t="s">
        <v>6</v>
      </c>
      <c r="C28" t="s">
        <v>14</v>
      </c>
      <c r="D28" s="10">
        <v>1</v>
      </c>
      <c r="E28" t="s">
        <v>36</v>
      </c>
      <c r="F28" s="1">
        <v>1.1000000000000001</v>
      </c>
      <c r="G28" s="1" t="s">
        <v>30</v>
      </c>
      <c r="H28" s="10">
        <v>25</v>
      </c>
    </row>
    <row r="29" spans="1:9">
      <c r="H29" s="8">
        <f>AVERAGE(H25:H28)</f>
        <v>22.25</v>
      </c>
      <c r="I29">
        <f>STDEV(H25:H28)/SQRT(4)</f>
        <v>2.4958298553119898</v>
      </c>
    </row>
    <row r="30" spans="1:9">
      <c r="A30" t="s">
        <v>56</v>
      </c>
    </row>
    <row r="31" spans="1:9">
      <c r="A31" s="17" t="s">
        <v>43</v>
      </c>
      <c r="B31" s="2" t="s">
        <v>5</v>
      </c>
      <c r="C31" t="s">
        <v>14</v>
      </c>
      <c r="D31" s="10">
        <v>1</v>
      </c>
      <c r="E31" t="s">
        <v>34</v>
      </c>
      <c r="F31" s="1">
        <v>2.1</v>
      </c>
      <c r="G31" s="1" t="s">
        <v>30</v>
      </c>
      <c r="H31" s="10">
        <v>40</v>
      </c>
    </row>
    <row r="32" spans="1:9">
      <c r="A32" s="17" t="s">
        <v>43</v>
      </c>
      <c r="B32" s="2" t="s">
        <v>5</v>
      </c>
      <c r="C32" t="s">
        <v>14</v>
      </c>
      <c r="D32" s="10">
        <v>1</v>
      </c>
      <c r="E32" t="s">
        <v>34</v>
      </c>
      <c r="F32" s="1">
        <v>2.1</v>
      </c>
      <c r="G32" s="1" t="s">
        <v>30</v>
      </c>
      <c r="H32" s="10">
        <v>36</v>
      </c>
    </row>
    <row r="33" spans="1:9">
      <c r="A33" s="17" t="s">
        <v>43</v>
      </c>
      <c r="B33" s="2" t="s">
        <v>6</v>
      </c>
      <c r="C33" t="s">
        <v>14</v>
      </c>
      <c r="D33" s="10">
        <v>1</v>
      </c>
      <c r="E33" t="s">
        <v>34</v>
      </c>
      <c r="F33" s="1">
        <v>2.1</v>
      </c>
      <c r="G33" s="1" t="s">
        <v>30</v>
      </c>
      <c r="H33" s="10">
        <v>41</v>
      </c>
    </row>
    <row r="34" spans="1:9">
      <c r="H34" s="8">
        <f>AVERAGE(H31:H33)</f>
        <v>39</v>
      </c>
      <c r="I34">
        <f>STDEV(H31:H33)/SQRT(3)</f>
        <v>1.5275252316519468</v>
      </c>
    </row>
    <row r="35" spans="1:9">
      <c r="A35" t="s">
        <v>57</v>
      </c>
    </row>
    <row r="36" spans="1:9">
      <c r="A36" s="17" t="s">
        <v>43</v>
      </c>
      <c r="B36" s="2" t="s">
        <v>5</v>
      </c>
      <c r="C36" t="s">
        <v>14</v>
      </c>
      <c r="D36" s="10">
        <v>1</v>
      </c>
      <c r="E36" t="s">
        <v>35</v>
      </c>
      <c r="F36" s="1">
        <v>4.0999999999999996</v>
      </c>
      <c r="G36" s="1" t="s">
        <v>30</v>
      </c>
      <c r="H36" s="10">
        <v>34</v>
      </c>
    </row>
    <row r="37" spans="1:9">
      <c r="A37" s="17" t="s">
        <v>43</v>
      </c>
      <c r="B37" s="2" t="s">
        <v>5</v>
      </c>
      <c r="C37" t="s">
        <v>14</v>
      </c>
      <c r="D37" s="10">
        <v>1</v>
      </c>
      <c r="E37" t="s">
        <v>35</v>
      </c>
      <c r="F37" s="1">
        <v>4.0999999999999996</v>
      </c>
      <c r="G37" s="1" t="s">
        <v>30</v>
      </c>
      <c r="H37" s="10">
        <v>30</v>
      </c>
    </row>
    <row r="38" spans="1:9">
      <c r="A38" s="17" t="s">
        <v>43</v>
      </c>
      <c r="B38" s="2" t="s">
        <v>6</v>
      </c>
      <c r="C38" t="s">
        <v>14</v>
      </c>
      <c r="D38" s="10">
        <v>1</v>
      </c>
      <c r="E38" t="s">
        <v>35</v>
      </c>
      <c r="F38" s="1">
        <v>4.0999999999999996</v>
      </c>
      <c r="G38" s="1" t="s">
        <v>30</v>
      </c>
      <c r="H38" s="10">
        <v>34</v>
      </c>
    </row>
    <row r="39" spans="1:9">
      <c r="H39" s="8">
        <f>AVERAGE(H36:H38)</f>
        <v>32.666666666666664</v>
      </c>
      <c r="I39">
        <f>STDEV(H36:H38)/SQRT(3)</f>
        <v>1.3333333333333333</v>
      </c>
    </row>
    <row r="40" spans="1:9">
      <c r="A40" t="s">
        <v>58</v>
      </c>
    </row>
    <row r="41" spans="1:9">
      <c r="A41" s="17" t="s">
        <v>43</v>
      </c>
      <c r="B41" s="2" t="s">
        <v>5</v>
      </c>
      <c r="C41" t="s">
        <v>14</v>
      </c>
      <c r="D41" s="10">
        <v>1</v>
      </c>
      <c r="E41" t="s">
        <v>37</v>
      </c>
      <c r="F41" s="1">
        <v>3.1</v>
      </c>
      <c r="G41" s="1" t="s">
        <v>30</v>
      </c>
      <c r="H41" s="10">
        <v>35</v>
      </c>
    </row>
    <row r="42" spans="1:9">
      <c r="A42" s="17" t="s">
        <v>43</v>
      </c>
      <c r="B42" s="2" t="s">
        <v>5</v>
      </c>
      <c r="C42" t="s">
        <v>14</v>
      </c>
      <c r="D42" s="10">
        <v>1</v>
      </c>
      <c r="E42" t="s">
        <v>37</v>
      </c>
      <c r="F42" s="1">
        <v>3.1</v>
      </c>
      <c r="G42" s="1" t="s">
        <v>30</v>
      </c>
      <c r="H42" s="10">
        <v>35</v>
      </c>
    </row>
    <row r="43" spans="1:9">
      <c r="A43" s="17" t="s">
        <v>43</v>
      </c>
      <c r="B43" s="2" t="s">
        <v>5</v>
      </c>
      <c r="C43" t="s">
        <v>14</v>
      </c>
      <c r="D43" s="10">
        <v>1</v>
      </c>
      <c r="E43" t="s">
        <v>37</v>
      </c>
      <c r="F43" s="1">
        <v>3.1</v>
      </c>
      <c r="G43" s="1" t="s">
        <v>30</v>
      </c>
      <c r="H43" s="10">
        <v>30</v>
      </c>
    </row>
    <row r="44" spans="1:9">
      <c r="A44" s="17" t="s">
        <v>43</v>
      </c>
      <c r="B44" s="2" t="s">
        <v>6</v>
      </c>
      <c r="C44" t="s">
        <v>14</v>
      </c>
      <c r="D44" s="10">
        <v>1</v>
      </c>
      <c r="E44" t="s">
        <v>37</v>
      </c>
      <c r="F44" s="1">
        <v>3.1</v>
      </c>
      <c r="G44" s="1" t="s">
        <v>30</v>
      </c>
      <c r="H44" s="10">
        <v>38</v>
      </c>
    </row>
    <row r="45" spans="1:9">
      <c r="H45" s="8">
        <f>AVERAGE(H41:H44)</f>
        <v>34.5</v>
      </c>
      <c r="I45">
        <f>STDEV(H41:H44)/SQRT(4)</f>
        <v>1.6583123951776999</v>
      </c>
    </row>
    <row r="46" spans="1:9">
      <c r="A46" t="s">
        <v>59</v>
      </c>
    </row>
    <row r="47" spans="1:9">
      <c r="A47" s="17" t="s">
        <v>43</v>
      </c>
      <c r="B47" s="2" t="s">
        <v>5</v>
      </c>
      <c r="C47" t="s">
        <v>14</v>
      </c>
      <c r="D47" s="10">
        <v>1</v>
      </c>
      <c r="E47" t="s">
        <v>36</v>
      </c>
      <c r="F47" s="1">
        <v>1.1000000000000001</v>
      </c>
      <c r="G47" s="1" t="s">
        <v>31</v>
      </c>
      <c r="H47" s="10">
        <v>25</v>
      </c>
    </row>
    <row r="48" spans="1:9">
      <c r="A48" s="17" t="s">
        <v>43</v>
      </c>
      <c r="B48" s="2" t="s">
        <v>5</v>
      </c>
      <c r="C48" t="s">
        <v>14</v>
      </c>
      <c r="D48" s="10">
        <v>1</v>
      </c>
      <c r="E48" t="s">
        <v>36</v>
      </c>
      <c r="F48" s="1">
        <v>1.1000000000000001</v>
      </c>
      <c r="G48" s="1" t="s">
        <v>31</v>
      </c>
      <c r="H48" s="10">
        <v>25</v>
      </c>
    </row>
    <row r="49" spans="1:9">
      <c r="A49" s="17" t="s">
        <v>43</v>
      </c>
      <c r="B49" s="2" t="s">
        <v>5</v>
      </c>
      <c r="C49" t="s">
        <v>14</v>
      </c>
      <c r="D49" s="10">
        <v>1</v>
      </c>
      <c r="E49" t="s">
        <v>36</v>
      </c>
      <c r="F49" s="1">
        <v>1.1000000000000001</v>
      </c>
      <c r="G49" s="1" t="s">
        <v>31</v>
      </c>
      <c r="H49" s="10">
        <v>24</v>
      </c>
    </row>
    <row r="50" spans="1:9">
      <c r="A50" s="17" t="s">
        <v>43</v>
      </c>
      <c r="B50" s="2" t="s">
        <v>6</v>
      </c>
      <c r="C50" t="s">
        <v>14</v>
      </c>
      <c r="D50" s="10">
        <v>1</v>
      </c>
      <c r="E50" t="s">
        <v>36</v>
      </c>
      <c r="F50" s="1">
        <v>1.1000000000000001</v>
      </c>
      <c r="G50" s="1" t="s">
        <v>31</v>
      </c>
      <c r="H50" s="10">
        <v>27</v>
      </c>
    </row>
    <row r="51" spans="1:9">
      <c r="H51" s="8">
        <f>AVERAGE(H47:H50)</f>
        <v>25.25</v>
      </c>
      <c r="I51">
        <f>STDEV(H47:H50)/SQRT(4)</f>
        <v>0.62915286960589578</v>
      </c>
    </row>
    <row r="52" spans="1:9">
      <c r="A52" t="s">
        <v>60</v>
      </c>
    </row>
    <row r="53" spans="1:9">
      <c r="A53" s="17" t="s">
        <v>43</v>
      </c>
      <c r="B53" s="2" t="s">
        <v>5</v>
      </c>
      <c r="C53" t="s">
        <v>14</v>
      </c>
      <c r="D53" s="10">
        <v>1</v>
      </c>
      <c r="E53" t="s">
        <v>34</v>
      </c>
      <c r="F53" s="1">
        <v>4.0999999999999996</v>
      </c>
      <c r="G53" s="1" t="s">
        <v>31</v>
      </c>
      <c r="H53" s="10">
        <v>36</v>
      </c>
    </row>
    <row r="54" spans="1:9">
      <c r="A54" s="17" t="s">
        <v>43</v>
      </c>
      <c r="B54" s="2" t="s">
        <v>5</v>
      </c>
      <c r="C54" t="s">
        <v>14</v>
      </c>
      <c r="D54" s="10">
        <v>1</v>
      </c>
      <c r="E54" t="s">
        <v>34</v>
      </c>
      <c r="F54" s="1">
        <v>2.1</v>
      </c>
      <c r="G54" s="1" t="s">
        <v>31</v>
      </c>
      <c r="H54" s="10">
        <v>30</v>
      </c>
    </row>
    <row r="55" spans="1:9">
      <c r="A55" s="17" t="s">
        <v>43</v>
      </c>
      <c r="B55" s="2" t="s">
        <v>5</v>
      </c>
      <c r="C55" t="s">
        <v>14</v>
      </c>
      <c r="D55" s="10">
        <v>1</v>
      </c>
      <c r="E55" t="s">
        <v>34</v>
      </c>
      <c r="F55" s="1">
        <v>2.1</v>
      </c>
      <c r="G55" s="1" t="s">
        <v>31</v>
      </c>
      <c r="H55" s="10">
        <v>30</v>
      </c>
    </row>
    <row r="56" spans="1:9">
      <c r="A56" s="17" t="s">
        <v>43</v>
      </c>
      <c r="B56" s="2" t="s">
        <v>6</v>
      </c>
      <c r="C56" t="s">
        <v>14</v>
      </c>
      <c r="D56" s="10">
        <v>1</v>
      </c>
      <c r="E56" t="s">
        <v>34</v>
      </c>
      <c r="F56" s="1">
        <v>2.1</v>
      </c>
      <c r="G56" s="1" t="s">
        <v>31</v>
      </c>
      <c r="H56" s="10">
        <v>36</v>
      </c>
    </row>
    <row r="57" spans="1:9">
      <c r="A57" s="17"/>
      <c r="B57" s="2"/>
      <c r="D57" s="10"/>
      <c r="F57" s="1"/>
      <c r="G57" s="1"/>
      <c r="H57" s="10">
        <f>AVERAGE(H53:H56)</f>
        <v>33</v>
      </c>
      <c r="I57">
        <f>STDEV(H53:H56)/SQRT(4)</f>
        <v>1.7320508075688772</v>
      </c>
    </row>
    <row r="58" spans="1:9">
      <c r="A58" t="s">
        <v>61</v>
      </c>
    </row>
    <row r="59" spans="1:9">
      <c r="A59" s="17" t="s">
        <v>43</v>
      </c>
      <c r="B59" s="2" t="s">
        <v>5</v>
      </c>
      <c r="C59" t="s">
        <v>14</v>
      </c>
      <c r="D59" s="10">
        <v>1</v>
      </c>
      <c r="E59" t="s">
        <v>35</v>
      </c>
      <c r="F59" s="1">
        <v>4.0999999999999996</v>
      </c>
      <c r="G59" s="1" t="s">
        <v>31</v>
      </c>
      <c r="H59" s="10">
        <v>23</v>
      </c>
    </row>
    <row r="60" spans="1:9">
      <c r="A60" s="17" t="s">
        <v>43</v>
      </c>
      <c r="B60" s="2" t="s">
        <v>6</v>
      </c>
      <c r="C60" t="s">
        <v>14</v>
      </c>
      <c r="D60" s="10">
        <v>1</v>
      </c>
      <c r="E60" t="s">
        <v>35</v>
      </c>
      <c r="F60" s="1">
        <v>4.0999999999999996</v>
      </c>
      <c r="G60" s="1" t="s">
        <v>31</v>
      </c>
      <c r="H60" s="10">
        <v>29</v>
      </c>
    </row>
    <row r="61" spans="1:9">
      <c r="H61" s="8">
        <f>AVERAGE(H59:H60)</f>
        <v>26</v>
      </c>
      <c r="I61">
        <f>STDEV(H59:H60)/SQRT(2)</f>
        <v>2.9999999999999996</v>
      </c>
    </row>
    <row r="62" spans="1:9">
      <c r="A62" t="s">
        <v>62</v>
      </c>
    </row>
    <row r="63" spans="1:9">
      <c r="A63" s="17" t="s">
        <v>43</v>
      </c>
      <c r="B63" s="2" t="s">
        <v>5</v>
      </c>
      <c r="C63" t="s">
        <v>14</v>
      </c>
      <c r="D63" s="10">
        <v>1</v>
      </c>
      <c r="E63" t="s">
        <v>37</v>
      </c>
      <c r="F63" s="1">
        <v>3.1</v>
      </c>
      <c r="G63" s="1" t="s">
        <v>31</v>
      </c>
      <c r="H63" s="10">
        <v>40</v>
      </c>
    </row>
    <row r="64" spans="1:9">
      <c r="A64" s="17" t="s">
        <v>43</v>
      </c>
      <c r="B64" s="2" t="s">
        <v>5</v>
      </c>
      <c r="C64" t="s">
        <v>14</v>
      </c>
      <c r="D64" s="10">
        <v>1</v>
      </c>
      <c r="E64" t="s">
        <v>37</v>
      </c>
      <c r="F64" s="1">
        <v>3.1</v>
      </c>
      <c r="G64" s="1" t="s">
        <v>31</v>
      </c>
      <c r="H64" s="10">
        <v>30</v>
      </c>
    </row>
    <row r="65" spans="1:9">
      <c r="A65" s="17" t="s">
        <v>43</v>
      </c>
      <c r="B65" s="2" t="s">
        <v>6</v>
      </c>
      <c r="C65" t="s">
        <v>14</v>
      </c>
      <c r="D65" s="10">
        <v>1</v>
      </c>
      <c r="E65" t="s">
        <v>37</v>
      </c>
      <c r="F65" s="1">
        <v>3.1</v>
      </c>
      <c r="G65" s="1" t="s">
        <v>31</v>
      </c>
      <c r="H65" s="10">
        <v>31</v>
      </c>
    </row>
    <row r="66" spans="1:9">
      <c r="H66" s="8">
        <f>AVERAGE(H63:H65)</f>
        <v>33.666666666666664</v>
      </c>
      <c r="I66">
        <f>STDEV(H63:H65)/SQRT(3)</f>
        <v>3.1797973380564817</v>
      </c>
    </row>
    <row r="67" spans="1:9">
      <c r="A67" t="s">
        <v>63</v>
      </c>
    </row>
    <row r="68" spans="1:9">
      <c r="A68" s="17" t="s">
        <v>44</v>
      </c>
      <c r="B68" s="2" t="s">
        <v>6</v>
      </c>
      <c r="C68" t="s">
        <v>14</v>
      </c>
      <c r="D68" s="10">
        <v>1</v>
      </c>
      <c r="E68" t="s">
        <v>36</v>
      </c>
      <c r="F68" s="1">
        <v>1.1000000000000001</v>
      </c>
      <c r="G68" s="1" t="s">
        <v>29</v>
      </c>
      <c r="H68" s="10">
        <v>35</v>
      </c>
    </row>
    <row r="69" spans="1:9">
      <c r="H69" s="10">
        <v>35</v>
      </c>
      <c r="I69" t="s">
        <v>64</v>
      </c>
    </row>
    <row r="70" spans="1:9">
      <c r="A70" t="s">
        <v>65</v>
      </c>
    </row>
    <row r="71" spans="1:9">
      <c r="A71" s="17" t="s">
        <v>44</v>
      </c>
      <c r="B71" s="2" t="s">
        <v>6</v>
      </c>
      <c r="C71" t="s">
        <v>14</v>
      </c>
      <c r="D71" s="10">
        <v>1</v>
      </c>
      <c r="E71" t="s">
        <v>34</v>
      </c>
      <c r="F71" s="1">
        <v>2.1</v>
      </c>
      <c r="G71" s="1" t="s">
        <v>29</v>
      </c>
      <c r="H71" s="10">
        <v>42</v>
      </c>
    </row>
    <row r="72" spans="1:9">
      <c r="H72" s="10">
        <v>42</v>
      </c>
      <c r="I72" t="s">
        <v>64</v>
      </c>
    </row>
    <row r="73" spans="1:9">
      <c r="A73" t="s">
        <v>66</v>
      </c>
    </row>
    <row r="74" spans="1:9">
      <c r="A74" s="17" t="s">
        <v>44</v>
      </c>
      <c r="B74" s="2" t="s">
        <v>6</v>
      </c>
      <c r="C74" t="s">
        <v>14</v>
      </c>
      <c r="D74" s="10">
        <v>1</v>
      </c>
      <c r="E74" t="s">
        <v>35</v>
      </c>
      <c r="F74" s="1">
        <v>4.0999999999999996</v>
      </c>
      <c r="G74" s="1" t="s">
        <v>29</v>
      </c>
      <c r="H74" s="10">
        <v>35</v>
      </c>
    </row>
    <row r="75" spans="1:9">
      <c r="H75" s="10">
        <v>35</v>
      </c>
      <c r="I75" t="s">
        <v>67</v>
      </c>
    </row>
    <row r="77" spans="1:9">
      <c r="A77" t="s">
        <v>54</v>
      </c>
    </row>
    <row r="78" spans="1:9">
      <c r="A78" s="17" t="s">
        <v>44</v>
      </c>
      <c r="B78" s="2" t="s">
        <v>6</v>
      </c>
      <c r="C78" t="s">
        <v>14</v>
      </c>
      <c r="D78" s="10">
        <v>1</v>
      </c>
      <c r="E78" t="s">
        <v>37</v>
      </c>
      <c r="F78" s="1">
        <v>3.1</v>
      </c>
      <c r="G78" s="1" t="s">
        <v>29</v>
      </c>
      <c r="H78" s="10">
        <v>43</v>
      </c>
    </row>
    <row r="79" spans="1:9">
      <c r="H79" s="10">
        <v>43</v>
      </c>
      <c r="I79" t="s">
        <v>64</v>
      </c>
    </row>
    <row r="80" spans="1:9">
      <c r="A80" t="s">
        <v>63</v>
      </c>
    </row>
    <row r="81" spans="1:9">
      <c r="A81" s="17" t="s">
        <v>45</v>
      </c>
      <c r="B81" s="2" t="s">
        <v>6</v>
      </c>
      <c r="C81" t="s">
        <v>14</v>
      </c>
      <c r="D81" s="10">
        <v>1</v>
      </c>
      <c r="E81" t="s">
        <v>36</v>
      </c>
      <c r="F81" s="1">
        <v>1.1000000000000001</v>
      </c>
      <c r="G81" s="1" t="s">
        <v>29</v>
      </c>
      <c r="H81" s="10">
        <v>30</v>
      </c>
    </row>
    <row r="82" spans="1:9">
      <c r="H82" s="10">
        <v>30</v>
      </c>
      <c r="I82" t="s">
        <v>64</v>
      </c>
    </row>
    <row r="83" spans="1:9">
      <c r="A83" t="s">
        <v>65</v>
      </c>
    </row>
    <row r="84" spans="1:9">
      <c r="A84" s="17" t="s">
        <v>45</v>
      </c>
      <c r="B84" s="2" t="s">
        <v>6</v>
      </c>
      <c r="C84" t="s">
        <v>14</v>
      </c>
      <c r="D84" s="10">
        <v>1</v>
      </c>
      <c r="E84" t="s">
        <v>34</v>
      </c>
      <c r="F84" s="1">
        <v>2.1</v>
      </c>
      <c r="G84" s="1" t="s">
        <v>29</v>
      </c>
      <c r="H84" s="10">
        <v>33</v>
      </c>
    </row>
    <row r="85" spans="1:9">
      <c r="H85" s="10">
        <v>33</v>
      </c>
      <c r="I85" t="s">
        <v>64</v>
      </c>
    </row>
    <row r="86" spans="1:9">
      <c r="A86" t="s">
        <v>66</v>
      </c>
    </row>
    <row r="87" spans="1:9">
      <c r="A87" s="17" t="s">
        <v>45</v>
      </c>
      <c r="B87" s="2" t="s">
        <v>6</v>
      </c>
      <c r="C87" t="s">
        <v>14</v>
      </c>
      <c r="D87" s="10">
        <v>1</v>
      </c>
      <c r="E87" t="s">
        <v>35</v>
      </c>
      <c r="F87" s="1">
        <v>4.0999999999999996</v>
      </c>
      <c r="G87" s="1" t="s">
        <v>29</v>
      </c>
      <c r="H87" s="10">
        <v>30</v>
      </c>
    </row>
    <row r="88" spans="1:9">
      <c r="H88" s="10">
        <v>30</v>
      </c>
      <c r="I88" t="s">
        <v>64</v>
      </c>
    </row>
    <row r="89" spans="1:9">
      <c r="A89" t="s">
        <v>54</v>
      </c>
    </row>
    <row r="90" spans="1:9">
      <c r="A90" s="17" t="s">
        <v>45</v>
      </c>
      <c r="B90" s="2" t="s">
        <v>6</v>
      </c>
      <c r="C90" t="s">
        <v>14</v>
      </c>
      <c r="D90" s="10">
        <v>1</v>
      </c>
      <c r="E90" t="s">
        <v>37</v>
      </c>
      <c r="F90" s="1">
        <v>3.1</v>
      </c>
      <c r="G90" s="1" t="s">
        <v>29</v>
      </c>
      <c r="H90" s="10">
        <v>34</v>
      </c>
    </row>
    <row r="91" spans="1:9">
      <c r="H91" s="10">
        <v>34</v>
      </c>
      <c r="I91" t="s">
        <v>64</v>
      </c>
    </row>
    <row r="92" spans="1:9">
      <c r="A92" t="s">
        <v>63</v>
      </c>
    </row>
    <row r="93" spans="1:9">
      <c r="A93" s="17" t="s">
        <v>46</v>
      </c>
      <c r="B93" s="2" t="s">
        <v>6</v>
      </c>
      <c r="C93" t="s">
        <v>14</v>
      </c>
      <c r="D93" s="10">
        <v>1</v>
      </c>
      <c r="E93" t="s">
        <v>36</v>
      </c>
      <c r="F93" s="1">
        <v>1.1000000000000001</v>
      </c>
      <c r="G93" s="1" t="s">
        <v>29</v>
      </c>
      <c r="H93" s="10">
        <v>31</v>
      </c>
    </row>
    <row r="94" spans="1:9">
      <c r="H94" s="10">
        <v>31</v>
      </c>
      <c r="I94" t="s">
        <v>64</v>
      </c>
    </row>
    <row r="95" spans="1:9">
      <c r="A95" t="s">
        <v>65</v>
      </c>
    </row>
    <row r="96" spans="1:9">
      <c r="A96" s="17" t="s">
        <v>46</v>
      </c>
      <c r="B96" s="2" t="s">
        <v>6</v>
      </c>
      <c r="C96" t="s">
        <v>14</v>
      </c>
      <c r="D96" s="10">
        <v>1</v>
      </c>
      <c r="E96" t="s">
        <v>34</v>
      </c>
      <c r="F96" s="1">
        <v>2.1</v>
      </c>
      <c r="G96" s="1" t="s">
        <v>29</v>
      </c>
      <c r="H96" s="10">
        <v>36</v>
      </c>
    </row>
    <row r="97" spans="1:9">
      <c r="H97" s="10">
        <v>36</v>
      </c>
      <c r="I97" t="s">
        <v>64</v>
      </c>
    </row>
    <row r="98" spans="1:9">
      <c r="A98" t="s">
        <v>66</v>
      </c>
    </row>
    <row r="99" spans="1:9">
      <c r="A99" s="17" t="s">
        <v>46</v>
      </c>
      <c r="B99" s="2" t="s">
        <v>6</v>
      </c>
      <c r="C99" t="s">
        <v>14</v>
      </c>
      <c r="D99" s="10">
        <v>1</v>
      </c>
      <c r="E99" t="s">
        <v>35</v>
      </c>
      <c r="F99" s="1">
        <v>4.0999999999999996</v>
      </c>
      <c r="G99" s="1" t="s">
        <v>29</v>
      </c>
      <c r="H99" s="10">
        <v>36.5</v>
      </c>
    </row>
    <row r="100" spans="1:9">
      <c r="H100" s="10">
        <v>36.5</v>
      </c>
      <c r="I100" t="s">
        <v>64</v>
      </c>
    </row>
    <row r="101" spans="1:9">
      <c r="A101" t="s">
        <v>54</v>
      </c>
    </row>
    <row r="102" spans="1:9">
      <c r="A102" s="17" t="s">
        <v>46</v>
      </c>
      <c r="B102" s="2" t="s">
        <v>6</v>
      </c>
      <c r="C102" t="s">
        <v>14</v>
      </c>
      <c r="D102" s="10">
        <v>1</v>
      </c>
      <c r="E102" t="s">
        <v>37</v>
      </c>
      <c r="F102" s="1">
        <v>3.1</v>
      </c>
      <c r="G102" s="1" t="s">
        <v>29</v>
      </c>
      <c r="H102" s="10">
        <v>25</v>
      </c>
    </row>
    <row r="103" spans="1:9">
      <c r="H103" s="10">
        <v>25</v>
      </c>
      <c r="I103" t="s">
        <v>64</v>
      </c>
    </row>
    <row r="104" spans="1:9">
      <c r="A104" t="s">
        <v>63</v>
      </c>
    </row>
    <row r="105" spans="1:9">
      <c r="A105" s="17" t="s">
        <v>47</v>
      </c>
      <c r="B105" s="2" t="s">
        <v>6</v>
      </c>
      <c r="C105" t="s">
        <v>14</v>
      </c>
      <c r="D105" s="10">
        <v>1</v>
      </c>
      <c r="E105" t="s">
        <v>36</v>
      </c>
      <c r="F105" s="1">
        <v>1.1000000000000001</v>
      </c>
      <c r="G105" s="1" t="s">
        <v>29</v>
      </c>
      <c r="H105" s="1">
        <v>34</v>
      </c>
    </row>
    <row r="106" spans="1:9">
      <c r="A106" s="17" t="s">
        <v>47</v>
      </c>
      <c r="B106" s="2" t="s">
        <v>6</v>
      </c>
      <c r="C106" t="s">
        <v>14</v>
      </c>
      <c r="D106" s="10">
        <v>1</v>
      </c>
      <c r="E106" t="s">
        <v>36</v>
      </c>
      <c r="F106" s="1" t="s">
        <v>2</v>
      </c>
      <c r="G106" s="1" t="s">
        <v>29</v>
      </c>
      <c r="H106" s="1">
        <v>35</v>
      </c>
    </row>
    <row r="107" spans="1:9">
      <c r="H107">
        <f>AVERAGE(H105:H106)</f>
        <v>34.5</v>
      </c>
      <c r="I107">
        <f>STDEV(H105:H106)/SQRT(2)</f>
        <v>0.5</v>
      </c>
    </row>
    <row r="108" spans="1:9">
      <c r="A108" t="s">
        <v>65</v>
      </c>
    </row>
    <row r="109" spans="1:9">
      <c r="A109" s="17" t="s">
        <v>47</v>
      </c>
      <c r="B109" s="2" t="s">
        <v>6</v>
      </c>
      <c r="C109" t="s">
        <v>14</v>
      </c>
      <c r="D109" s="10">
        <v>1</v>
      </c>
      <c r="E109" t="s">
        <v>34</v>
      </c>
      <c r="F109" s="1">
        <v>2.1</v>
      </c>
      <c r="G109" s="1" t="s">
        <v>29</v>
      </c>
      <c r="H109" s="1">
        <v>41</v>
      </c>
    </row>
    <row r="110" spans="1:9">
      <c r="A110" s="17" t="s">
        <v>47</v>
      </c>
      <c r="B110" s="2" t="s">
        <v>6</v>
      </c>
      <c r="C110" t="s">
        <v>14</v>
      </c>
      <c r="D110" s="10">
        <v>1</v>
      </c>
      <c r="E110" t="s">
        <v>34</v>
      </c>
      <c r="F110" s="1" t="s">
        <v>3</v>
      </c>
      <c r="G110" s="1" t="s">
        <v>29</v>
      </c>
      <c r="H110" s="1">
        <v>32</v>
      </c>
    </row>
    <row r="111" spans="1:9">
      <c r="H111">
        <f>AVERAGE(H109:H110)</f>
        <v>36.5</v>
      </c>
      <c r="I111">
        <f>STDEV(H109:H110)/SQRT(2)</f>
        <v>4.5</v>
      </c>
    </row>
    <row r="112" spans="1:9">
      <c r="A112" t="s">
        <v>54</v>
      </c>
    </row>
    <row r="113" spans="1:9">
      <c r="A113" s="17" t="s">
        <v>47</v>
      </c>
      <c r="B113" s="2" t="s">
        <v>6</v>
      </c>
      <c r="C113" t="s">
        <v>14</v>
      </c>
      <c r="D113" s="10">
        <v>1</v>
      </c>
      <c r="E113" t="s">
        <v>37</v>
      </c>
      <c r="F113" s="1">
        <v>3.1</v>
      </c>
      <c r="G113" s="1" t="s">
        <v>29</v>
      </c>
      <c r="H113" s="1">
        <v>36</v>
      </c>
    </row>
    <row r="114" spans="1:9">
      <c r="A114" s="17" t="s">
        <v>47</v>
      </c>
      <c r="B114" s="2" t="s">
        <v>6</v>
      </c>
      <c r="C114" t="s">
        <v>14</v>
      </c>
      <c r="D114" s="10">
        <v>1</v>
      </c>
      <c r="E114" t="s">
        <v>37</v>
      </c>
      <c r="F114" s="1" t="s">
        <v>4</v>
      </c>
      <c r="G114" s="1" t="s">
        <v>29</v>
      </c>
      <c r="H114" s="1">
        <v>31</v>
      </c>
    </row>
    <row r="115" spans="1:9">
      <c r="H115">
        <f>AVERAGE(H113:H114)</f>
        <v>33.5</v>
      </c>
      <c r="I115">
        <f>STDEV(H113:H114)/SQRT(2)</f>
        <v>2.5</v>
      </c>
    </row>
    <row r="116" spans="1:9">
      <c r="A116" t="s">
        <v>63</v>
      </c>
    </row>
    <row r="117" spans="1:9">
      <c r="A117" s="17" t="s">
        <v>49</v>
      </c>
      <c r="B117" s="2" t="s">
        <v>6</v>
      </c>
      <c r="C117" t="s">
        <v>14</v>
      </c>
      <c r="D117" s="10">
        <v>1</v>
      </c>
      <c r="E117" t="s">
        <v>36</v>
      </c>
      <c r="F117" s="1" t="s">
        <v>2</v>
      </c>
      <c r="G117" s="1" t="s">
        <v>29</v>
      </c>
      <c r="H117" s="1">
        <v>25</v>
      </c>
    </row>
    <row r="118" spans="1:9">
      <c r="H118" s="1">
        <v>25</v>
      </c>
      <c r="I118" t="s">
        <v>64</v>
      </c>
    </row>
    <row r="119" spans="1:9">
      <c r="A119" t="s">
        <v>65</v>
      </c>
    </row>
    <row r="120" spans="1:9">
      <c r="A120" s="17" t="s">
        <v>49</v>
      </c>
      <c r="B120" s="2" t="s">
        <v>6</v>
      </c>
      <c r="C120" t="s">
        <v>14</v>
      </c>
      <c r="D120" s="10">
        <v>1</v>
      </c>
      <c r="E120" t="s">
        <v>34</v>
      </c>
      <c r="F120" s="1" t="s">
        <v>3</v>
      </c>
      <c r="G120" s="1" t="s">
        <v>29</v>
      </c>
      <c r="H120" s="1">
        <v>27</v>
      </c>
    </row>
    <row r="121" spans="1:9">
      <c r="H121" s="1">
        <v>27</v>
      </c>
      <c r="I121" t="s">
        <v>64</v>
      </c>
    </row>
    <row r="122" spans="1:9">
      <c r="A122" t="s">
        <v>54</v>
      </c>
    </row>
    <row r="123" spans="1:9">
      <c r="A123" s="17" t="s">
        <v>49</v>
      </c>
      <c r="B123" s="2" t="s">
        <v>6</v>
      </c>
      <c r="C123" t="s">
        <v>14</v>
      </c>
      <c r="D123" s="10">
        <v>1</v>
      </c>
      <c r="E123" t="s">
        <v>37</v>
      </c>
      <c r="F123" s="1" t="s">
        <v>4</v>
      </c>
      <c r="G123" s="1" t="s">
        <v>29</v>
      </c>
      <c r="H123" s="1">
        <v>26</v>
      </c>
    </row>
    <row r="124" spans="1:9">
      <c r="H124" s="1">
        <v>26</v>
      </c>
      <c r="I124" t="s">
        <v>64</v>
      </c>
    </row>
    <row r="125" spans="1:9">
      <c r="A125" t="s">
        <v>63</v>
      </c>
    </row>
    <row r="126" spans="1:9">
      <c r="A126" s="17" t="s">
        <v>50</v>
      </c>
      <c r="B126" s="2" t="s">
        <v>6</v>
      </c>
      <c r="C126" t="s">
        <v>14</v>
      </c>
      <c r="D126" s="10">
        <v>1</v>
      </c>
      <c r="E126" t="s">
        <v>36</v>
      </c>
      <c r="F126" s="1">
        <v>1.1000000000000001</v>
      </c>
      <c r="G126" s="1" t="s">
        <v>29</v>
      </c>
      <c r="H126" s="1">
        <v>30</v>
      </c>
    </row>
    <row r="127" spans="1:9">
      <c r="H127" s="1">
        <v>30</v>
      </c>
      <c r="I127" t="s">
        <v>64</v>
      </c>
    </row>
    <row r="128" spans="1:9">
      <c r="A128" t="s">
        <v>65</v>
      </c>
    </row>
    <row r="129" spans="1:9">
      <c r="A129" s="17" t="s">
        <v>50</v>
      </c>
      <c r="B129" s="2" t="s">
        <v>6</v>
      </c>
      <c r="C129" t="s">
        <v>14</v>
      </c>
      <c r="D129" s="10">
        <v>1</v>
      </c>
      <c r="E129" t="s">
        <v>34</v>
      </c>
      <c r="F129" s="1" t="s">
        <v>3</v>
      </c>
      <c r="G129" s="1" t="s">
        <v>29</v>
      </c>
      <c r="H129" s="1">
        <v>35</v>
      </c>
      <c r="I129" t="s">
        <v>64</v>
      </c>
    </row>
    <row r="130" spans="1:9">
      <c r="H130" s="1">
        <v>35</v>
      </c>
      <c r="I130" t="s">
        <v>64</v>
      </c>
    </row>
    <row r="132" spans="1:9">
      <c r="A132" t="s">
        <v>54</v>
      </c>
    </row>
    <row r="133" spans="1:9">
      <c r="A133" s="17" t="s">
        <v>50</v>
      </c>
      <c r="B133" s="2" t="s">
        <v>6</v>
      </c>
      <c r="C133" t="s">
        <v>14</v>
      </c>
      <c r="D133" s="10">
        <v>1</v>
      </c>
      <c r="E133" t="s">
        <v>37</v>
      </c>
      <c r="F133" s="1" t="s">
        <v>4</v>
      </c>
      <c r="G133" s="1" t="s">
        <v>29</v>
      </c>
      <c r="H133" s="1">
        <v>39</v>
      </c>
    </row>
    <row r="134" spans="1:9">
      <c r="H134" s="1">
        <v>39</v>
      </c>
      <c r="I134" t="s">
        <v>64</v>
      </c>
    </row>
    <row r="135" spans="1:9">
      <c r="A135" t="s">
        <v>55</v>
      </c>
    </row>
    <row r="136" spans="1:9">
      <c r="A136" s="17" t="s">
        <v>43</v>
      </c>
      <c r="B136" s="2" t="s">
        <v>5</v>
      </c>
      <c r="C136" t="s">
        <v>14</v>
      </c>
      <c r="D136" s="10">
        <v>1</v>
      </c>
      <c r="E136" t="s">
        <v>36</v>
      </c>
      <c r="F136" s="1">
        <v>1.1000000000000001</v>
      </c>
      <c r="G136" s="1" t="s">
        <v>30</v>
      </c>
      <c r="H136" s="10">
        <v>26</v>
      </c>
    </row>
    <row r="137" spans="1:9">
      <c r="A137" s="17" t="s">
        <v>43</v>
      </c>
      <c r="B137" s="2" t="s">
        <v>5</v>
      </c>
      <c r="C137" t="s">
        <v>14</v>
      </c>
      <c r="D137" s="10">
        <v>1</v>
      </c>
      <c r="E137" t="s">
        <v>36</v>
      </c>
      <c r="F137" s="1">
        <v>1.1000000000000001</v>
      </c>
      <c r="G137" s="1" t="s">
        <v>30</v>
      </c>
      <c r="H137" s="10">
        <v>23</v>
      </c>
    </row>
    <row r="138" spans="1:9">
      <c r="A138" s="17" t="s">
        <v>43</v>
      </c>
      <c r="B138" s="2" t="s">
        <v>5</v>
      </c>
      <c r="C138" t="s">
        <v>14</v>
      </c>
      <c r="D138" s="10">
        <v>1</v>
      </c>
      <c r="E138" t="s">
        <v>36</v>
      </c>
      <c r="F138" s="1">
        <v>1.1000000000000001</v>
      </c>
      <c r="G138" s="1" t="s">
        <v>30</v>
      </c>
      <c r="H138" s="10">
        <v>15</v>
      </c>
    </row>
    <row r="139" spans="1:9">
      <c r="A139" s="17" t="s">
        <v>43</v>
      </c>
      <c r="B139" s="2" t="s">
        <v>6</v>
      </c>
      <c r="C139" t="s">
        <v>14</v>
      </c>
      <c r="D139" s="10">
        <v>1</v>
      </c>
      <c r="E139" t="s">
        <v>36</v>
      </c>
      <c r="F139" s="1">
        <v>1.1000000000000001</v>
      </c>
      <c r="G139" s="1" t="s">
        <v>30</v>
      </c>
      <c r="H139" s="10">
        <v>25</v>
      </c>
    </row>
    <row r="140" spans="1:9">
      <c r="H140" s="8">
        <f>AVERAGE(H136:H139)</f>
        <v>22.25</v>
      </c>
      <c r="I140">
        <f>STDEV(H136:H139)/SQRT(4)</f>
        <v>2.4958298553119898</v>
      </c>
    </row>
    <row r="141" spans="1:9">
      <c r="A141" t="s">
        <v>56</v>
      </c>
    </row>
    <row r="142" spans="1:9">
      <c r="A142" s="17" t="s">
        <v>43</v>
      </c>
      <c r="B142" s="2" t="s">
        <v>5</v>
      </c>
      <c r="C142" t="s">
        <v>14</v>
      </c>
      <c r="D142" s="10">
        <v>1</v>
      </c>
      <c r="E142" t="s">
        <v>34</v>
      </c>
      <c r="F142" s="1">
        <v>2.1</v>
      </c>
      <c r="G142" s="1" t="s">
        <v>30</v>
      </c>
      <c r="H142" s="10">
        <v>40</v>
      </c>
    </row>
    <row r="143" spans="1:9">
      <c r="A143" s="17" t="s">
        <v>43</v>
      </c>
      <c r="B143" s="2" t="s">
        <v>5</v>
      </c>
      <c r="C143" t="s">
        <v>14</v>
      </c>
      <c r="D143" s="10">
        <v>1</v>
      </c>
      <c r="E143" t="s">
        <v>34</v>
      </c>
      <c r="F143" s="1">
        <v>2.1</v>
      </c>
      <c r="G143" s="1" t="s">
        <v>30</v>
      </c>
      <c r="H143" s="10">
        <v>36</v>
      </c>
    </row>
    <row r="144" spans="1:9">
      <c r="A144" s="17" t="s">
        <v>43</v>
      </c>
      <c r="B144" s="2" t="s">
        <v>6</v>
      </c>
      <c r="C144" t="s">
        <v>14</v>
      </c>
      <c r="D144" s="10">
        <v>1</v>
      </c>
      <c r="E144" t="s">
        <v>34</v>
      </c>
      <c r="F144" s="1">
        <v>2.1</v>
      </c>
      <c r="G144" s="1" t="s">
        <v>30</v>
      </c>
      <c r="H144" s="10">
        <v>41</v>
      </c>
    </row>
    <row r="145" spans="1:9">
      <c r="H145" s="8">
        <f>AVERAGE(H142:H144)</f>
        <v>39</v>
      </c>
      <c r="I145">
        <f>STDEV(H142:H144)/SQRT(3)</f>
        <v>1.5275252316519468</v>
      </c>
    </row>
    <row r="146" spans="1:9">
      <c r="A146" t="s">
        <v>57</v>
      </c>
    </row>
    <row r="147" spans="1:9">
      <c r="A147" s="17" t="s">
        <v>43</v>
      </c>
      <c r="B147" s="2" t="s">
        <v>5</v>
      </c>
      <c r="C147" t="s">
        <v>14</v>
      </c>
      <c r="D147" s="10">
        <v>1</v>
      </c>
      <c r="E147" t="s">
        <v>35</v>
      </c>
      <c r="F147" s="1">
        <v>4.0999999999999996</v>
      </c>
      <c r="G147" s="1" t="s">
        <v>30</v>
      </c>
      <c r="H147" s="10">
        <v>34</v>
      </c>
    </row>
    <row r="148" spans="1:9">
      <c r="A148" s="17" t="s">
        <v>43</v>
      </c>
      <c r="B148" s="2" t="s">
        <v>5</v>
      </c>
      <c r="C148" t="s">
        <v>14</v>
      </c>
      <c r="D148" s="10">
        <v>1</v>
      </c>
      <c r="E148" t="s">
        <v>35</v>
      </c>
      <c r="F148" s="1">
        <v>4.0999999999999996</v>
      </c>
      <c r="G148" s="1" t="s">
        <v>30</v>
      </c>
      <c r="H148" s="10">
        <v>30</v>
      </c>
    </row>
    <row r="149" spans="1:9">
      <c r="A149" s="17" t="s">
        <v>43</v>
      </c>
      <c r="B149" s="2" t="s">
        <v>6</v>
      </c>
      <c r="C149" t="s">
        <v>14</v>
      </c>
      <c r="D149" s="10">
        <v>1</v>
      </c>
      <c r="E149" t="s">
        <v>35</v>
      </c>
      <c r="F149" s="1">
        <v>4.0999999999999996</v>
      </c>
      <c r="G149" s="1" t="s">
        <v>30</v>
      </c>
      <c r="H149" s="10">
        <v>34</v>
      </c>
    </row>
    <row r="150" spans="1:9">
      <c r="H150" s="8">
        <f>AVERAGE(H147:H149)</f>
        <v>32.666666666666664</v>
      </c>
      <c r="I150">
        <f>STDEV(H147:H149)/SQRT(3)</f>
        <v>1.3333333333333333</v>
      </c>
    </row>
    <row r="151" spans="1:9">
      <c r="A151" t="s">
        <v>58</v>
      </c>
    </row>
    <row r="152" spans="1:9">
      <c r="A152" s="17" t="s">
        <v>43</v>
      </c>
      <c r="B152" s="2" t="s">
        <v>5</v>
      </c>
      <c r="C152" t="s">
        <v>14</v>
      </c>
      <c r="D152" s="10">
        <v>1</v>
      </c>
      <c r="E152" t="s">
        <v>37</v>
      </c>
      <c r="F152" s="1">
        <v>3.1</v>
      </c>
      <c r="G152" s="1" t="s">
        <v>30</v>
      </c>
      <c r="H152" s="10">
        <v>35</v>
      </c>
    </row>
    <row r="153" spans="1:9">
      <c r="A153" s="17" t="s">
        <v>43</v>
      </c>
      <c r="B153" s="2" t="s">
        <v>5</v>
      </c>
      <c r="C153" t="s">
        <v>14</v>
      </c>
      <c r="D153" s="10">
        <v>1</v>
      </c>
      <c r="E153" t="s">
        <v>37</v>
      </c>
      <c r="F153" s="1">
        <v>3.1</v>
      </c>
      <c r="G153" s="1" t="s">
        <v>30</v>
      </c>
      <c r="H153" s="10">
        <v>35</v>
      </c>
    </row>
    <row r="154" spans="1:9">
      <c r="A154" s="17" t="s">
        <v>43</v>
      </c>
      <c r="B154" s="2" t="s">
        <v>5</v>
      </c>
      <c r="C154" t="s">
        <v>14</v>
      </c>
      <c r="D154" s="10">
        <v>1</v>
      </c>
      <c r="E154" t="s">
        <v>37</v>
      </c>
      <c r="F154" s="1">
        <v>3.1</v>
      </c>
      <c r="G154" s="1" t="s">
        <v>30</v>
      </c>
      <c r="H154" s="10">
        <v>30</v>
      </c>
    </row>
    <row r="155" spans="1:9">
      <c r="A155" s="17" t="s">
        <v>43</v>
      </c>
      <c r="B155" s="2" t="s">
        <v>6</v>
      </c>
      <c r="C155" t="s">
        <v>14</v>
      </c>
      <c r="D155" s="10">
        <v>1</v>
      </c>
      <c r="E155" t="s">
        <v>37</v>
      </c>
      <c r="F155" s="1">
        <v>3.1</v>
      </c>
      <c r="G155" s="1" t="s">
        <v>30</v>
      </c>
      <c r="H155" s="10">
        <v>38</v>
      </c>
    </row>
    <row r="156" spans="1:9">
      <c r="H156" s="8">
        <f>AVERAGE(H152:H155)</f>
        <v>34.5</v>
      </c>
      <c r="I156">
        <f>STDEV(H152:H155)/SQRT(4)</f>
        <v>1.6583123951776999</v>
      </c>
    </row>
    <row r="157" spans="1:9">
      <c r="A157" t="s">
        <v>55</v>
      </c>
    </row>
    <row r="158" spans="1:9">
      <c r="A158" s="17" t="s">
        <v>44</v>
      </c>
      <c r="B158" s="2" t="s">
        <v>6</v>
      </c>
      <c r="C158" t="s">
        <v>14</v>
      </c>
      <c r="D158" s="10">
        <v>1</v>
      </c>
      <c r="E158" t="s">
        <v>36</v>
      </c>
      <c r="F158" s="1">
        <v>1.1000000000000001</v>
      </c>
      <c r="G158" s="1" t="s">
        <v>30</v>
      </c>
      <c r="H158" s="10">
        <v>20</v>
      </c>
    </row>
    <row r="159" spans="1:9">
      <c r="H159" s="10">
        <v>20</v>
      </c>
      <c r="I159" t="s">
        <v>64</v>
      </c>
    </row>
    <row r="160" spans="1:9">
      <c r="A160" t="s">
        <v>56</v>
      </c>
    </row>
    <row r="161" spans="1:9" hidden="1">
      <c r="A161" s="17" t="s">
        <v>44</v>
      </c>
      <c r="B161" s="2">
        <v>36397</v>
      </c>
      <c r="C161" s="2" t="s">
        <v>6</v>
      </c>
      <c r="D161" t="s">
        <v>14</v>
      </c>
      <c r="E161" s="10">
        <v>1</v>
      </c>
      <c r="F161" t="s">
        <v>34</v>
      </c>
      <c r="G161" s="1">
        <v>2.1</v>
      </c>
      <c r="H161" s="1" t="s">
        <v>30</v>
      </c>
      <c r="I161" s="10"/>
    </row>
    <row r="162" spans="1:9">
      <c r="A162" s="17" t="s">
        <v>44</v>
      </c>
      <c r="B162" s="2" t="s">
        <v>6</v>
      </c>
      <c r="C162" t="s">
        <v>14</v>
      </c>
      <c r="D162" s="10">
        <v>1</v>
      </c>
      <c r="E162" t="s">
        <v>34</v>
      </c>
      <c r="F162" s="1">
        <v>2.1</v>
      </c>
      <c r="G162" s="1" t="s">
        <v>30</v>
      </c>
      <c r="H162" s="10">
        <v>40</v>
      </c>
    </row>
    <row r="163" spans="1:9">
      <c r="H163" s="10">
        <v>40</v>
      </c>
      <c r="I163" t="s">
        <v>64</v>
      </c>
    </row>
    <row r="164" spans="1:9">
      <c r="A164" t="s">
        <v>57</v>
      </c>
    </row>
    <row r="165" spans="1:9">
      <c r="A165" s="17" t="s">
        <v>44</v>
      </c>
      <c r="B165" s="2" t="s">
        <v>6</v>
      </c>
      <c r="C165" t="s">
        <v>14</v>
      </c>
      <c r="D165" s="10">
        <v>1</v>
      </c>
      <c r="E165" t="s">
        <v>35</v>
      </c>
      <c r="F165" s="1">
        <v>4.0999999999999996</v>
      </c>
      <c r="G165" s="1" t="s">
        <v>30</v>
      </c>
      <c r="H165" s="10">
        <v>34</v>
      </c>
    </row>
    <row r="166" spans="1:9">
      <c r="H166" s="10">
        <v>34</v>
      </c>
      <c r="I166" t="s">
        <v>64</v>
      </c>
    </row>
    <row r="167" spans="1:9">
      <c r="A167" t="s">
        <v>58</v>
      </c>
    </row>
    <row r="168" spans="1:9">
      <c r="A168" s="17" t="s">
        <v>44</v>
      </c>
      <c r="B168" s="2" t="s">
        <v>6</v>
      </c>
      <c r="C168" t="s">
        <v>14</v>
      </c>
      <c r="D168" s="10">
        <v>1</v>
      </c>
      <c r="E168" t="s">
        <v>37</v>
      </c>
      <c r="F168" s="1">
        <v>3.1</v>
      </c>
      <c r="G168" s="1" t="s">
        <v>30</v>
      </c>
      <c r="H168" s="10">
        <v>37</v>
      </c>
    </row>
    <row r="169" spans="1:9">
      <c r="H169" s="10">
        <v>37</v>
      </c>
      <c r="I169" t="s">
        <v>64</v>
      </c>
    </row>
    <row r="170" spans="1:9">
      <c r="A170" t="s">
        <v>55</v>
      </c>
    </row>
    <row r="171" spans="1:9">
      <c r="A171" s="17" t="s">
        <v>45</v>
      </c>
      <c r="B171" s="2" t="s">
        <v>6</v>
      </c>
      <c r="C171" t="s">
        <v>14</v>
      </c>
      <c r="D171" s="10">
        <v>1</v>
      </c>
      <c r="E171" t="s">
        <v>36</v>
      </c>
      <c r="F171" s="1">
        <v>1.1000000000000001</v>
      </c>
      <c r="G171" s="1" t="s">
        <v>30</v>
      </c>
      <c r="H171" s="10">
        <v>25</v>
      </c>
    </row>
    <row r="172" spans="1:9">
      <c r="H172" s="10">
        <v>25</v>
      </c>
      <c r="I172" t="s">
        <v>64</v>
      </c>
    </row>
    <row r="173" spans="1:9">
      <c r="A173" t="s">
        <v>56</v>
      </c>
    </row>
    <row r="174" spans="1:9">
      <c r="A174" s="17" t="s">
        <v>45</v>
      </c>
      <c r="B174" s="2" t="s">
        <v>6</v>
      </c>
      <c r="C174" t="s">
        <v>14</v>
      </c>
      <c r="D174" s="10">
        <v>1</v>
      </c>
      <c r="E174" t="s">
        <v>34</v>
      </c>
      <c r="F174" s="1">
        <v>2.1</v>
      </c>
      <c r="G174" s="1" t="s">
        <v>30</v>
      </c>
      <c r="H174" s="10">
        <v>43</v>
      </c>
    </row>
    <row r="175" spans="1:9">
      <c r="H175" s="10">
        <v>43</v>
      </c>
      <c r="I175" t="s">
        <v>64</v>
      </c>
    </row>
    <row r="176" spans="1:9">
      <c r="A176" t="s">
        <v>57</v>
      </c>
    </row>
    <row r="177" spans="1:9">
      <c r="A177" s="17" t="s">
        <v>45</v>
      </c>
      <c r="B177" s="2" t="s">
        <v>6</v>
      </c>
      <c r="C177" t="s">
        <v>14</v>
      </c>
      <c r="D177" s="10">
        <v>1</v>
      </c>
      <c r="E177" t="s">
        <v>35</v>
      </c>
      <c r="F177" s="1">
        <v>4.0999999999999996</v>
      </c>
      <c r="G177" s="1" t="s">
        <v>30</v>
      </c>
      <c r="H177" s="10">
        <v>38</v>
      </c>
    </row>
    <row r="178" spans="1:9">
      <c r="H178" s="10">
        <v>38</v>
      </c>
      <c r="I178" t="s">
        <v>64</v>
      </c>
    </row>
    <row r="179" spans="1:9">
      <c r="A179" t="s">
        <v>58</v>
      </c>
    </row>
    <row r="180" spans="1:9">
      <c r="A180" s="17" t="s">
        <v>45</v>
      </c>
      <c r="B180" s="2" t="s">
        <v>6</v>
      </c>
      <c r="C180" t="s">
        <v>14</v>
      </c>
      <c r="D180" s="10">
        <v>1</v>
      </c>
      <c r="E180" t="s">
        <v>37</v>
      </c>
      <c r="F180" s="1">
        <v>3.1</v>
      </c>
      <c r="G180" s="1" t="s">
        <v>30</v>
      </c>
      <c r="H180" s="10">
        <v>40</v>
      </c>
    </row>
    <row r="181" spans="1:9">
      <c r="H181" s="10">
        <v>40</v>
      </c>
      <c r="I181" t="s">
        <v>64</v>
      </c>
    </row>
    <row r="182" spans="1:9">
      <c r="A182" t="s">
        <v>55</v>
      </c>
    </row>
    <row r="183" spans="1:9">
      <c r="A183" s="17" t="s">
        <v>46</v>
      </c>
      <c r="B183" s="2" t="s">
        <v>6</v>
      </c>
      <c r="C183" t="s">
        <v>14</v>
      </c>
      <c r="D183" s="10">
        <v>1</v>
      </c>
      <c r="E183" t="s">
        <v>36</v>
      </c>
      <c r="F183" s="1">
        <v>1.1000000000000001</v>
      </c>
      <c r="G183" s="1" t="s">
        <v>30</v>
      </c>
      <c r="H183" s="10">
        <v>34</v>
      </c>
    </row>
    <row r="184" spans="1:9">
      <c r="H184" s="10">
        <v>34</v>
      </c>
      <c r="I184" t="s">
        <v>64</v>
      </c>
    </row>
    <row r="185" spans="1:9">
      <c r="A185" t="s">
        <v>56</v>
      </c>
    </row>
    <row r="186" spans="1:9">
      <c r="A186" s="17" t="s">
        <v>46</v>
      </c>
      <c r="B186" s="2" t="s">
        <v>6</v>
      </c>
      <c r="C186" t="s">
        <v>14</v>
      </c>
      <c r="D186" s="10">
        <v>1</v>
      </c>
      <c r="E186" t="s">
        <v>34</v>
      </c>
      <c r="F186" s="1">
        <v>2.1</v>
      </c>
      <c r="G186" s="1" t="s">
        <v>30</v>
      </c>
      <c r="H186" s="10">
        <v>35</v>
      </c>
    </row>
    <row r="187" spans="1:9">
      <c r="H187" s="10">
        <v>35</v>
      </c>
      <c r="I187" t="s">
        <v>64</v>
      </c>
    </row>
    <row r="188" spans="1:9">
      <c r="A188" t="s">
        <v>57</v>
      </c>
    </row>
    <row r="189" spans="1:9">
      <c r="A189" s="17" t="s">
        <v>46</v>
      </c>
      <c r="B189" s="2" t="s">
        <v>6</v>
      </c>
      <c r="C189" t="s">
        <v>14</v>
      </c>
      <c r="D189" s="10">
        <v>1</v>
      </c>
      <c r="E189" t="s">
        <v>35</v>
      </c>
      <c r="F189" s="1">
        <v>4.0999999999999996</v>
      </c>
      <c r="G189" s="1" t="s">
        <v>30</v>
      </c>
      <c r="H189" s="10">
        <v>35</v>
      </c>
    </row>
    <row r="190" spans="1:9">
      <c r="H190" s="10">
        <v>35</v>
      </c>
      <c r="I190" t="s">
        <v>64</v>
      </c>
    </row>
    <row r="191" spans="1:9">
      <c r="A191" t="s">
        <v>58</v>
      </c>
    </row>
    <row r="192" spans="1:9">
      <c r="A192" s="17" t="s">
        <v>46</v>
      </c>
      <c r="B192" s="2" t="s">
        <v>6</v>
      </c>
      <c r="C192" t="s">
        <v>14</v>
      </c>
      <c r="D192" s="10">
        <v>1</v>
      </c>
      <c r="E192" t="s">
        <v>37</v>
      </c>
      <c r="F192" s="1">
        <v>3.1</v>
      </c>
      <c r="G192" s="1" t="s">
        <v>30</v>
      </c>
      <c r="H192" s="10">
        <v>40</v>
      </c>
    </row>
    <row r="193" spans="1:9">
      <c r="H193" s="10">
        <v>40</v>
      </c>
      <c r="I193" t="s">
        <v>64</v>
      </c>
    </row>
    <row r="194" spans="1:9">
      <c r="A194" t="s">
        <v>55</v>
      </c>
    </row>
    <row r="195" spans="1:9">
      <c r="A195" s="17" t="s">
        <v>47</v>
      </c>
      <c r="B195" s="2" t="s">
        <v>6</v>
      </c>
      <c r="C195" t="s">
        <v>14</v>
      </c>
      <c r="D195" s="10">
        <v>1</v>
      </c>
      <c r="E195" t="s">
        <v>36</v>
      </c>
      <c r="F195" s="1">
        <v>1.1000000000000001</v>
      </c>
      <c r="G195" s="1" t="s">
        <v>30</v>
      </c>
      <c r="H195" s="1">
        <v>35</v>
      </c>
    </row>
    <row r="196" spans="1:9">
      <c r="A196" s="17" t="s">
        <v>47</v>
      </c>
      <c r="B196" s="2" t="s">
        <v>6</v>
      </c>
      <c r="C196" t="s">
        <v>14</v>
      </c>
      <c r="D196" s="10">
        <v>1</v>
      </c>
      <c r="E196" t="s">
        <v>36</v>
      </c>
      <c r="F196" s="1" t="s">
        <v>2</v>
      </c>
      <c r="G196" s="1" t="s">
        <v>30</v>
      </c>
      <c r="H196" s="1">
        <v>30</v>
      </c>
    </row>
    <row r="197" spans="1:9">
      <c r="H197">
        <f>AVERAGE(H195:H196)</f>
        <v>32.5</v>
      </c>
      <c r="I197">
        <f>STDEV(H195:H196)/SQRT(2)</f>
        <v>2.5</v>
      </c>
    </row>
    <row r="198" spans="1:9">
      <c r="A198" t="s">
        <v>56</v>
      </c>
    </row>
    <row r="199" spans="1:9">
      <c r="A199" s="17" t="s">
        <v>47</v>
      </c>
      <c r="B199" s="2" t="s">
        <v>6</v>
      </c>
      <c r="C199" t="s">
        <v>14</v>
      </c>
      <c r="D199" s="10">
        <v>1</v>
      </c>
      <c r="E199" t="s">
        <v>34</v>
      </c>
      <c r="F199" s="1">
        <v>2.1</v>
      </c>
      <c r="G199" s="1" t="s">
        <v>30</v>
      </c>
      <c r="H199" s="1">
        <v>40</v>
      </c>
    </row>
    <row r="200" spans="1:9">
      <c r="A200" s="17" t="s">
        <v>47</v>
      </c>
      <c r="B200" s="2" t="s">
        <v>6</v>
      </c>
      <c r="C200" t="s">
        <v>14</v>
      </c>
      <c r="D200" s="10">
        <v>1</v>
      </c>
      <c r="E200" t="s">
        <v>34</v>
      </c>
      <c r="F200" s="1" t="s">
        <v>3</v>
      </c>
      <c r="G200" s="1" t="s">
        <v>30</v>
      </c>
      <c r="H200" s="1">
        <v>40</v>
      </c>
    </row>
    <row r="201" spans="1:9">
      <c r="H201" s="1">
        <v>40</v>
      </c>
      <c r="I201">
        <f>STDEV(H199:H200)/SQRT(2)</f>
        <v>0</v>
      </c>
    </row>
    <row r="202" spans="1:9">
      <c r="A202" t="s">
        <v>58</v>
      </c>
    </row>
    <row r="203" spans="1:9">
      <c r="A203" s="17" t="s">
        <v>47</v>
      </c>
      <c r="B203" s="2" t="s">
        <v>6</v>
      </c>
      <c r="C203" t="s">
        <v>14</v>
      </c>
      <c r="D203" s="10">
        <v>1</v>
      </c>
      <c r="E203" t="s">
        <v>37</v>
      </c>
      <c r="F203" s="1">
        <v>3.1</v>
      </c>
      <c r="G203" s="1" t="s">
        <v>30</v>
      </c>
      <c r="H203" s="1">
        <v>35</v>
      </c>
    </row>
    <row r="204" spans="1:9">
      <c r="A204" s="17" t="s">
        <v>47</v>
      </c>
      <c r="B204" s="2" t="s">
        <v>6</v>
      </c>
      <c r="C204" t="s">
        <v>14</v>
      </c>
      <c r="D204" s="10">
        <v>1</v>
      </c>
      <c r="E204" t="s">
        <v>37</v>
      </c>
      <c r="F204" s="1" t="s">
        <v>4</v>
      </c>
      <c r="G204" s="1" t="s">
        <v>30</v>
      </c>
      <c r="H204" s="1">
        <v>40</v>
      </c>
    </row>
    <row r="205" spans="1:9">
      <c r="H205">
        <f>AVERAGE(H203:H204)</f>
        <v>37.5</v>
      </c>
      <c r="I205">
        <f>STDEV(H203:H204)/SQRT(2)</f>
        <v>2.5</v>
      </c>
    </row>
    <row r="206" spans="1:9">
      <c r="A206" t="s">
        <v>55</v>
      </c>
    </row>
    <row r="207" spans="1:9">
      <c r="H207" t="s">
        <v>64</v>
      </c>
      <c r="I207" t="s">
        <v>64</v>
      </c>
    </row>
    <row r="209" spans="1:9">
      <c r="A209" t="s">
        <v>56</v>
      </c>
    </row>
    <row r="210" spans="1:9">
      <c r="A210" s="17" t="s">
        <v>49</v>
      </c>
      <c r="B210" s="2" t="s">
        <v>6</v>
      </c>
      <c r="C210" t="s">
        <v>14</v>
      </c>
      <c r="D210" s="10">
        <v>1</v>
      </c>
      <c r="E210" t="s">
        <v>34</v>
      </c>
      <c r="F210" s="1" t="s">
        <v>3</v>
      </c>
      <c r="G210" s="1" t="s">
        <v>30</v>
      </c>
      <c r="H210" s="1">
        <v>38</v>
      </c>
    </row>
    <row r="212" spans="1:9">
      <c r="A212" t="s">
        <v>58</v>
      </c>
    </row>
    <row r="213" spans="1:9">
      <c r="A213" s="17" t="s">
        <v>49</v>
      </c>
      <c r="B213" s="2" t="s">
        <v>6</v>
      </c>
      <c r="C213" t="s">
        <v>14</v>
      </c>
      <c r="D213" s="10">
        <v>1</v>
      </c>
      <c r="E213" t="s">
        <v>37</v>
      </c>
      <c r="F213" s="1" t="s">
        <v>4</v>
      </c>
      <c r="G213" s="1" t="s">
        <v>30</v>
      </c>
      <c r="H213" s="1">
        <v>14</v>
      </c>
    </row>
    <row r="214" spans="1:9">
      <c r="H214" s="1">
        <v>14</v>
      </c>
      <c r="I214" t="s">
        <v>64</v>
      </c>
    </row>
    <row r="215" spans="1:9">
      <c r="A215" t="s">
        <v>55</v>
      </c>
    </row>
    <row r="216" spans="1:9">
      <c r="A216" s="17" t="s">
        <v>50</v>
      </c>
      <c r="B216" s="2" t="s">
        <v>6</v>
      </c>
      <c r="C216" t="s">
        <v>14</v>
      </c>
      <c r="D216" s="10">
        <v>1</v>
      </c>
      <c r="E216" t="s">
        <v>36</v>
      </c>
      <c r="F216" s="1">
        <v>1.1000000000000001</v>
      </c>
      <c r="G216" s="1" t="s">
        <v>30</v>
      </c>
      <c r="H216" s="1">
        <v>25</v>
      </c>
    </row>
    <row r="217" spans="1:9">
      <c r="H217" s="1">
        <v>25</v>
      </c>
      <c r="I217" t="s">
        <v>64</v>
      </c>
    </row>
    <row r="218" spans="1:9">
      <c r="A218" t="s">
        <v>56</v>
      </c>
    </row>
    <row r="219" spans="1:9">
      <c r="A219" s="17" t="s">
        <v>50</v>
      </c>
      <c r="B219" s="2" t="s">
        <v>6</v>
      </c>
      <c r="C219" t="s">
        <v>14</v>
      </c>
      <c r="D219" s="10">
        <v>1</v>
      </c>
      <c r="E219" t="s">
        <v>34</v>
      </c>
      <c r="F219" s="1" t="s">
        <v>3</v>
      </c>
      <c r="G219" s="1" t="s">
        <v>30</v>
      </c>
      <c r="H219" s="1">
        <v>40</v>
      </c>
    </row>
    <row r="220" spans="1:9">
      <c r="H220" s="1">
        <v>40</v>
      </c>
      <c r="I220" t="s">
        <v>64</v>
      </c>
    </row>
    <row r="221" spans="1:9">
      <c r="A221" t="s">
        <v>58</v>
      </c>
    </row>
    <row r="222" spans="1:9">
      <c r="A222" s="17" t="s">
        <v>50</v>
      </c>
      <c r="B222" s="2" t="s">
        <v>6</v>
      </c>
      <c r="C222" t="s">
        <v>14</v>
      </c>
      <c r="D222" s="10">
        <v>1</v>
      </c>
      <c r="E222" t="s">
        <v>37</v>
      </c>
      <c r="F222" s="1" t="s">
        <v>4</v>
      </c>
      <c r="G222" s="1" t="s">
        <v>30</v>
      </c>
      <c r="H222" s="1">
        <v>33</v>
      </c>
    </row>
    <row r="223" spans="1:9">
      <c r="H223" s="1">
        <v>33</v>
      </c>
      <c r="I223" t="s">
        <v>64</v>
      </c>
    </row>
    <row r="225" spans="1:9">
      <c r="A225" t="s">
        <v>59</v>
      </c>
    </row>
    <row r="226" spans="1:9">
      <c r="A226" s="17" t="s">
        <v>43</v>
      </c>
      <c r="B226" s="2" t="s">
        <v>5</v>
      </c>
      <c r="C226" t="s">
        <v>14</v>
      </c>
      <c r="D226" s="10">
        <v>1</v>
      </c>
      <c r="E226" t="s">
        <v>36</v>
      </c>
      <c r="F226" s="1">
        <v>1.1000000000000001</v>
      </c>
      <c r="G226" s="1" t="s">
        <v>31</v>
      </c>
      <c r="H226" s="10">
        <v>25</v>
      </c>
    </row>
    <row r="227" spans="1:9">
      <c r="A227" s="17" t="s">
        <v>43</v>
      </c>
      <c r="B227" s="2" t="s">
        <v>5</v>
      </c>
      <c r="C227" t="s">
        <v>14</v>
      </c>
      <c r="D227" s="10">
        <v>1</v>
      </c>
      <c r="E227" t="s">
        <v>36</v>
      </c>
      <c r="F227" s="1">
        <v>1.1000000000000001</v>
      </c>
      <c r="G227" s="1" t="s">
        <v>31</v>
      </c>
      <c r="H227" s="10">
        <v>25</v>
      </c>
    </row>
    <row r="228" spans="1:9">
      <c r="A228" s="17" t="s">
        <v>43</v>
      </c>
      <c r="B228" s="2" t="s">
        <v>5</v>
      </c>
      <c r="C228" t="s">
        <v>14</v>
      </c>
      <c r="D228" s="10">
        <v>1</v>
      </c>
      <c r="E228" t="s">
        <v>36</v>
      </c>
      <c r="F228" s="1">
        <v>1.1000000000000001</v>
      </c>
      <c r="G228" s="1" t="s">
        <v>31</v>
      </c>
      <c r="H228" s="10">
        <v>24</v>
      </c>
    </row>
    <row r="229" spans="1:9">
      <c r="A229" s="17" t="s">
        <v>43</v>
      </c>
      <c r="B229" s="2" t="s">
        <v>6</v>
      </c>
      <c r="C229" t="s">
        <v>14</v>
      </c>
      <c r="D229" s="10">
        <v>1</v>
      </c>
      <c r="E229" t="s">
        <v>36</v>
      </c>
      <c r="F229" s="1">
        <v>1.1000000000000001</v>
      </c>
      <c r="G229" s="1" t="s">
        <v>31</v>
      </c>
      <c r="H229" s="10">
        <v>27</v>
      </c>
    </row>
    <row r="230" spans="1:9">
      <c r="H230" s="8">
        <f>AVERAGE(H226:H229)</f>
        <v>25.25</v>
      </c>
      <c r="I230">
        <f>STDEV(H226:H229)/SQRT(4)</f>
        <v>0.62915286960589578</v>
      </c>
    </row>
    <row r="231" spans="1:9">
      <c r="A231" t="s">
        <v>60</v>
      </c>
    </row>
    <row r="232" spans="1:9">
      <c r="A232" s="17" t="s">
        <v>43</v>
      </c>
      <c r="B232" s="2" t="s">
        <v>5</v>
      </c>
      <c r="C232" t="s">
        <v>14</v>
      </c>
      <c r="D232" s="10">
        <v>1</v>
      </c>
      <c r="E232" t="s">
        <v>34</v>
      </c>
      <c r="F232" s="1">
        <v>4.0999999999999996</v>
      </c>
      <c r="G232" s="1" t="s">
        <v>31</v>
      </c>
      <c r="H232" s="10">
        <v>36</v>
      </c>
    </row>
    <row r="233" spans="1:9">
      <c r="A233" s="17" t="s">
        <v>43</v>
      </c>
      <c r="B233" s="2" t="s">
        <v>5</v>
      </c>
      <c r="C233" t="s">
        <v>14</v>
      </c>
      <c r="D233" s="10">
        <v>1</v>
      </c>
      <c r="E233" t="s">
        <v>34</v>
      </c>
      <c r="F233" s="1">
        <v>2.1</v>
      </c>
      <c r="G233" s="1" t="s">
        <v>31</v>
      </c>
      <c r="H233" s="10">
        <v>30</v>
      </c>
    </row>
    <row r="234" spans="1:9">
      <c r="A234" s="17" t="s">
        <v>43</v>
      </c>
      <c r="B234" s="2" t="s">
        <v>5</v>
      </c>
      <c r="C234" t="s">
        <v>14</v>
      </c>
      <c r="D234" s="10">
        <v>1</v>
      </c>
      <c r="E234" t="s">
        <v>34</v>
      </c>
      <c r="F234" s="1">
        <v>2.1</v>
      </c>
      <c r="G234" s="1" t="s">
        <v>31</v>
      </c>
      <c r="H234" s="10">
        <v>30</v>
      </c>
    </row>
    <row r="235" spans="1:9">
      <c r="A235" s="17" t="s">
        <v>43</v>
      </c>
      <c r="B235" s="2" t="s">
        <v>6</v>
      </c>
      <c r="C235" t="s">
        <v>14</v>
      </c>
      <c r="D235" s="10">
        <v>1</v>
      </c>
      <c r="E235" t="s">
        <v>34</v>
      </c>
      <c r="F235" s="1">
        <v>2.1</v>
      </c>
      <c r="G235" s="1" t="s">
        <v>31</v>
      </c>
      <c r="H235" s="10">
        <v>36</v>
      </c>
    </row>
    <row r="236" spans="1:9">
      <c r="A236" s="17"/>
      <c r="B236" s="2"/>
      <c r="D236" s="10"/>
      <c r="F236" s="1"/>
      <c r="G236" s="1"/>
      <c r="H236" s="10">
        <f>AVERAGE(H232:H235)</f>
        <v>33</v>
      </c>
      <c r="I236">
        <f>STDEV(H232:H235)/SQRT(4)</f>
        <v>1.7320508075688772</v>
      </c>
    </row>
    <row r="237" spans="1:9">
      <c r="A237" t="s">
        <v>61</v>
      </c>
    </row>
    <row r="238" spans="1:9">
      <c r="A238" s="17" t="s">
        <v>43</v>
      </c>
      <c r="B238" s="2" t="s">
        <v>5</v>
      </c>
      <c r="C238" t="s">
        <v>14</v>
      </c>
      <c r="D238" s="10">
        <v>1</v>
      </c>
      <c r="E238" t="s">
        <v>35</v>
      </c>
      <c r="F238" s="1">
        <v>4.0999999999999996</v>
      </c>
      <c r="G238" s="1" t="s">
        <v>31</v>
      </c>
      <c r="H238" s="10">
        <v>23</v>
      </c>
    </row>
    <row r="239" spans="1:9">
      <c r="A239" s="17" t="s">
        <v>43</v>
      </c>
      <c r="B239" s="2" t="s">
        <v>6</v>
      </c>
      <c r="C239" t="s">
        <v>14</v>
      </c>
      <c r="D239" s="10">
        <v>1</v>
      </c>
      <c r="E239" t="s">
        <v>35</v>
      </c>
      <c r="F239" s="1">
        <v>4.0999999999999996</v>
      </c>
      <c r="G239" s="1" t="s">
        <v>31</v>
      </c>
      <c r="H239" s="10">
        <v>29</v>
      </c>
    </row>
    <row r="240" spans="1:9">
      <c r="H240" s="8">
        <f>AVERAGE(H238:H239)</f>
        <v>26</v>
      </c>
      <c r="I240">
        <f>STDEV(H238:H239)/SQRT(2)</f>
        <v>2.9999999999999996</v>
      </c>
    </row>
    <row r="241" spans="1:9">
      <c r="A241" t="s">
        <v>62</v>
      </c>
    </row>
    <row r="242" spans="1:9">
      <c r="A242" s="17" t="s">
        <v>43</v>
      </c>
      <c r="B242" s="2" t="s">
        <v>5</v>
      </c>
      <c r="C242" t="s">
        <v>14</v>
      </c>
      <c r="D242" s="10">
        <v>1</v>
      </c>
      <c r="E242" t="s">
        <v>37</v>
      </c>
      <c r="F242" s="1">
        <v>3.1</v>
      </c>
      <c r="G242" s="1" t="s">
        <v>31</v>
      </c>
      <c r="H242" s="10">
        <v>40</v>
      </c>
    </row>
    <row r="243" spans="1:9">
      <c r="A243" s="17" t="s">
        <v>43</v>
      </c>
      <c r="B243" s="2" t="s">
        <v>5</v>
      </c>
      <c r="C243" t="s">
        <v>14</v>
      </c>
      <c r="D243" s="10">
        <v>1</v>
      </c>
      <c r="E243" t="s">
        <v>37</v>
      </c>
      <c r="F243" s="1">
        <v>3.1</v>
      </c>
      <c r="G243" s="1" t="s">
        <v>31</v>
      </c>
      <c r="H243" s="10">
        <v>30</v>
      </c>
    </row>
    <row r="244" spans="1:9">
      <c r="A244" s="17" t="s">
        <v>43</v>
      </c>
      <c r="B244" s="2" t="s">
        <v>6</v>
      </c>
      <c r="C244" t="s">
        <v>14</v>
      </c>
      <c r="D244" s="10">
        <v>1</v>
      </c>
      <c r="E244" t="s">
        <v>37</v>
      </c>
      <c r="F244" s="1">
        <v>3.1</v>
      </c>
      <c r="G244" s="1" t="s">
        <v>31</v>
      </c>
      <c r="H244" s="10">
        <v>31</v>
      </c>
    </row>
    <row r="245" spans="1:9">
      <c r="H245" s="8">
        <f>AVERAGE(H242:H244)</f>
        <v>33.666666666666664</v>
      </c>
      <c r="I245">
        <f>STDEV(H242:H244)/SQRT(3)</f>
        <v>3.1797973380564817</v>
      </c>
    </row>
    <row r="246" spans="1:9">
      <c r="A246" t="s">
        <v>59</v>
      </c>
    </row>
    <row r="247" spans="1:9">
      <c r="A247" s="17" t="s">
        <v>44</v>
      </c>
      <c r="B247" s="2" t="s">
        <v>6</v>
      </c>
      <c r="C247" t="s">
        <v>14</v>
      </c>
      <c r="D247" s="10">
        <v>1</v>
      </c>
      <c r="E247" t="s">
        <v>36</v>
      </c>
      <c r="F247" s="1">
        <v>1.1000000000000001</v>
      </c>
      <c r="G247" s="1" t="s">
        <v>31</v>
      </c>
      <c r="H247" s="10">
        <v>30</v>
      </c>
    </row>
    <row r="248" spans="1:9">
      <c r="H248" s="10">
        <v>30</v>
      </c>
      <c r="I248" t="s">
        <v>64</v>
      </c>
    </row>
    <row r="249" spans="1:9">
      <c r="A249" t="s">
        <v>60</v>
      </c>
    </row>
    <row r="250" spans="1:9">
      <c r="A250" s="17" t="s">
        <v>44</v>
      </c>
      <c r="B250" s="2" t="s">
        <v>6</v>
      </c>
      <c r="C250" t="s">
        <v>14</v>
      </c>
      <c r="D250" s="10">
        <v>1</v>
      </c>
      <c r="E250" t="s">
        <v>34</v>
      </c>
      <c r="F250" s="1">
        <v>2.1</v>
      </c>
      <c r="G250" s="1" t="s">
        <v>31</v>
      </c>
      <c r="H250" s="10">
        <v>40</v>
      </c>
    </row>
    <row r="251" spans="1:9">
      <c r="H251" s="10">
        <v>40</v>
      </c>
      <c r="I251" t="s">
        <v>64</v>
      </c>
    </row>
    <row r="252" spans="1:9">
      <c r="A252" t="s">
        <v>61</v>
      </c>
    </row>
    <row r="253" spans="1:9">
      <c r="A253" s="17" t="s">
        <v>44</v>
      </c>
      <c r="B253" s="2" t="s">
        <v>6</v>
      </c>
      <c r="C253" t="s">
        <v>14</v>
      </c>
      <c r="D253" s="10">
        <v>1</v>
      </c>
      <c r="E253" t="s">
        <v>35</v>
      </c>
      <c r="F253" s="1">
        <v>4.0999999999999996</v>
      </c>
      <c r="G253" s="1" t="s">
        <v>31</v>
      </c>
      <c r="H253" s="10">
        <v>30</v>
      </c>
    </row>
    <row r="254" spans="1:9">
      <c r="H254" s="10">
        <v>30</v>
      </c>
      <c r="I254" t="s">
        <v>64</v>
      </c>
    </row>
    <row r="255" spans="1:9">
      <c r="A255" t="s">
        <v>62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"/>
  <sheetViews>
    <sheetView workbookViewId="0">
      <selection activeCell="I185" sqref="I185"/>
    </sheetView>
  </sheetViews>
  <sheetFormatPr defaultRowHeight="12.75"/>
  <cols>
    <col min="2" max="2" width="14.140625" hidden="1" customWidth="1"/>
  </cols>
  <sheetData>
    <row r="1" spans="1:9">
      <c r="A1" t="s">
        <v>42</v>
      </c>
      <c r="B1" s="4" t="s">
        <v>1</v>
      </c>
      <c r="C1" s="4" t="s">
        <v>18</v>
      </c>
      <c r="D1" s="4" t="s">
        <v>13</v>
      </c>
      <c r="E1" s="11" t="s">
        <v>19</v>
      </c>
      <c r="F1" s="4" t="s">
        <v>20</v>
      </c>
      <c r="G1" s="4" t="s">
        <v>21</v>
      </c>
      <c r="H1" s="4" t="s">
        <v>22</v>
      </c>
      <c r="I1" s="4" t="s">
        <v>23</v>
      </c>
    </row>
    <row r="2" spans="1:9">
      <c r="A2" s="17" t="s">
        <v>43</v>
      </c>
      <c r="B2" s="2">
        <v>35933</v>
      </c>
      <c r="C2" s="2" t="s">
        <v>5</v>
      </c>
      <c r="D2" t="s">
        <v>14</v>
      </c>
      <c r="E2" s="10">
        <v>1</v>
      </c>
      <c r="F2" t="s">
        <v>36</v>
      </c>
      <c r="G2" s="1">
        <v>1.1000000000000001</v>
      </c>
      <c r="H2" s="1" t="s">
        <v>29</v>
      </c>
      <c r="I2" s="10">
        <v>21</v>
      </c>
    </row>
    <row r="3" spans="1:9">
      <c r="A3" s="17" t="s">
        <v>43</v>
      </c>
      <c r="B3" s="2">
        <v>35933</v>
      </c>
      <c r="C3" s="2" t="s">
        <v>5</v>
      </c>
      <c r="D3" t="s">
        <v>14</v>
      </c>
      <c r="E3" s="10">
        <v>1</v>
      </c>
      <c r="F3" t="s">
        <v>36</v>
      </c>
      <c r="G3" s="1">
        <v>1.1000000000000001</v>
      </c>
      <c r="H3" s="1" t="s">
        <v>30</v>
      </c>
      <c r="I3" s="10">
        <v>26</v>
      </c>
    </row>
    <row r="4" spans="1:9">
      <c r="A4" s="17" t="s">
        <v>43</v>
      </c>
      <c r="B4" s="2">
        <v>35933</v>
      </c>
      <c r="C4" s="2" t="s">
        <v>5</v>
      </c>
      <c r="D4" t="s">
        <v>14</v>
      </c>
      <c r="E4" s="10">
        <v>1</v>
      </c>
      <c r="F4" t="s">
        <v>36</v>
      </c>
      <c r="G4" s="1">
        <v>1.1000000000000001</v>
      </c>
      <c r="H4" s="1" t="s">
        <v>31</v>
      </c>
      <c r="I4" s="10">
        <v>25</v>
      </c>
    </row>
    <row r="5" spans="1:9">
      <c r="A5" s="17" t="s">
        <v>43</v>
      </c>
      <c r="B5" s="2">
        <v>35933</v>
      </c>
      <c r="C5" s="2" t="s">
        <v>5</v>
      </c>
      <c r="D5" t="s">
        <v>14</v>
      </c>
      <c r="E5" s="10">
        <v>1</v>
      </c>
      <c r="F5" t="s">
        <v>37</v>
      </c>
      <c r="G5" s="1">
        <v>3.1</v>
      </c>
      <c r="H5" s="1" t="s">
        <v>29</v>
      </c>
      <c r="I5" s="10">
        <v>22</v>
      </c>
    </row>
    <row r="6" spans="1:9">
      <c r="A6" s="17" t="s">
        <v>43</v>
      </c>
      <c r="B6" s="2">
        <v>35933</v>
      </c>
      <c r="C6" s="2" t="s">
        <v>5</v>
      </c>
      <c r="D6" t="s">
        <v>14</v>
      </c>
      <c r="E6" s="10">
        <v>1</v>
      </c>
      <c r="F6" t="s">
        <v>37</v>
      </c>
      <c r="G6" s="1">
        <v>3.1</v>
      </c>
      <c r="H6" s="1" t="s">
        <v>30</v>
      </c>
      <c r="I6" s="10">
        <v>35</v>
      </c>
    </row>
    <row r="7" spans="1:9">
      <c r="A7" s="17" t="s">
        <v>43</v>
      </c>
      <c r="B7" s="2">
        <v>35933</v>
      </c>
      <c r="C7" s="2" t="s">
        <v>5</v>
      </c>
      <c r="D7" t="s">
        <v>14</v>
      </c>
      <c r="E7" s="10">
        <v>1</v>
      </c>
      <c r="F7" t="s">
        <v>34</v>
      </c>
      <c r="G7" s="1">
        <v>4.0999999999999996</v>
      </c>
      <c r="H7" s="1" t="s">
        <v>29</v>
      </c>
      <c r="I7" s="10">
        <v>22</v>
      </c>
    </row>
    <row r="8" spans="1:9">
      <c r="A8" s="17" t="s">
        <v>43</v>
      </c>
      <c r="B8" s="2">
        <v>35933</v>
      </c>
      <c r="C8" s="2" t="s">
        <v>5</v>
      </c>
      <c r="D8" t="s">
        <v>14</v>
      </c>
      <c r="E8" s="10">
        <v>1</v>
      </c>
      <c r="F8" t="s">
        <v>35</v>
      </c>
      <c r="G8" s="1">
        <v>4.0999999999999996</v>
      </c>
      <c r="H8" s="1" t="s">
        <v>30</v>
      </c>
      <c r="I8" s="10">
        <v>34</v>
      </c>
    </row>
    <row r="9" spans="1:9">
      <c r="A9" s="17" t="s">
        <v>43</v>
      </c>
      <c r="B9" s="2">
        <v>35933</v>
      </c>
      <c r="C9" s="2" t="s">
        <v>5</v>
      </c>
      <c r="D9" t="s">
        <v>14</v>
      </c>
      <c r="E9" s="10">
        <v>1</v>
      </c>
      <c r="F9" t="s">
        <v>34</v>
      </c>
      <c r="G9" s="1">
        <v>4.0999999999999996</v>
      </c>
      <c r="H9" s="1" t="s">
        <v>31</v>
      </c>
      <c r="I9" s="10">
        <v>36</v>
      </c>
    </row>
    <row r="10" spans="1:9">
      <c r="A10" s="17" t="s">
        <v>43</v>
      </c>
      <c r="B10" s="2">
        <v>35937</v>
      </c>
      <c r="C10" s="2" t="s">
        <v>5</v>
      </c>
      <c r="D10" t="s">
        <v>14</v>
      </c>
      <c r="E10" s="10">
        <v>1</v>
      </c>
      <c r="F10" t="s">
        <v>36</v>
      </c>
      <c r="G10" s="1">
        <v>1.1000000000000001</v>
      </c>
      <c r="H10" s="1" t="s">
        <v>29</v>
      </c>
      <c r="I10" s="10">
        <v>20</v>
      </c>
    </row>
    <row r="11" spans="1:9">
      <c r="A11" s="17" t="s">
        <v>43</v>
      </c>
      <c r="B11" s="2">
        <v>35937</v>
      </c>
      <c r="C11" s="2" t="s">
        <v>5</v>
      </c>
      <c r="D11" t="s">
        <v>14</v>
      </c>
      <c r="E11" s="10">
        <v>1</v>
      </c>
      <c r="F11" t="s">
        <v>36</v>
      </c>
      <c r="G11" s="1">
        <v>1.1000000000000001</v>
      </c>
      <c r="H11" s="1" t="s">
        <v>30</v>
      </c>
      <c r="I11" s="10">
        <v>23</v>
      </c>
    </row>
    <row r="12" spans="1:9">
      <c r="A12" s="17" t="s">
        <v>43</v>
      </c>
      <c r="B12" s="2">
        <v>35937</v>
      </c>
      <c r="C12" s="2" t="s">
        <v>5</v>
      </c>
      <c r="D12" t="s">
        <v>14</v>
      </c>
      <c r="E12" s="10">
        <v>1</v>
      </c>
      <c r="F12" t="s">
        <v>36</v>
      </c>
      <c r="G12" s="1">
        <v>1.1000000000000001</v>
      </c>
      <c r="H12" s="1" t="s">
        <v>31</v>
      </c>
      <c r="I12" s="10">
        <v>25</v>
      </c>
    </row>
    <row r="13" spans="1:9">
      <c r="A13" s="17" t="s">
        <v>43</v>
      </c>
      <c r="B13" s="2">
        <v>35937</v>
      </c>
      <c r="C13" s="2" t="s">
        <v>5</v>
      </c>
      <c r="D13" t="s">
        <v>14</v>
      </c>
      <c r="E13" s="10">
        <v>1</v>
      </c>
      <c r="F13" t="s">
        <v>34</v>
      </c>
      <c r="G13" s="1">
        <v>2.1</v>
      </c>
      <c r="H13" s="1" t="s">
        <v>29</v>
      </c>
      <c r="I13" s="10">
        <v>30</v>
      </c>
    </row>
    <row r="14" spans="1:9">
      <c r="A14" s="17" t="s">
        <v>43</v>
      </c>
      <c r="B14" s="2">
        <v>35937</v>
      </c>
      <c r="C14" s="2" t="s">
        <v>5</v>
      </c>
      <c r="D14" t="s">
        <v>14</v>
      </c>
      <c r="E14" s="10">
        <v>1</v>
      </c>
      <c r="F14" t="s">
        <v>34</v>
      </c>
      <c r="G14" s="1">
        <v>2.1</v>
      </c>
      <c r="H14" s="1" t="s">
        <v>30</v>
      </c>
      <c r="I14" s="10">
        <v>40</v>
      </c>
    </row>
    <row r="15" spans="1:9">
      <c r="A15" s="17" t="s">
        <v>43</v>
      </c>
      <c r="B15" s="2">
        <v>35937</v>
      </c>
      <c r="C15" s="2" t="s">
        <v>5</v>
      </c>
      <c r="D15" t="s">
        <v>14</v>
      </c>
      <c r="E15" s="10">
        <v>1</v>
      </c>
      <c r="F15" t="s">
        <v>34</v>
      </c>
      <c r="G15" s="1">
        <v>2.1</v>
      </c>
      <c r="H15" s="1" t="s">
        <v>31</v>
      </c>
      <c r="I15" s="10">
        <v>30</v>
      </c>
    </row>
    <row r="16" spans="1:9">
      <c r="A16" s="17" t="s">
        <v>43</v>
      </c>
      <c r="B16" s="2">
        <v>35937</v>
      </c>
      <c r="C16" s="2" t="s">
        <v>5</v>
      </c>
      <c r="D16" t="s">
        <v>14</v>
      </c>
      <c r="E16" s="10">
        <v>1</v>
      </c>
      <c r="F16" t="s">
        <v>37</v>
      </c>
      <c r="G16" s="1">
        <v>3.1</v>
      </c>
      <c r="H16" s="1" t="s">
        <v>29</v>
      </c>
      <c r="I16" s="10">
        <v>22</v>
      </c>
    </row>
    <row r="17" spans="1:9">
      <c r="A17" s="17" t="s">
        <v>43</v>
      </c>
      <c r="B17" s="2">
        <v>35937</v>
      </c>
      <c r="C17" s="2" t="s">
        <v>5</v>
      </c>
      <c r="D17" t="s">
        <v>14</v>
      </c>
      <c r="E17" s="10">
        <v>1</v>
      </c>
      <c r="F17" t="s">
        <v>37</v>
      </c>
      <c r="G17" s="1">
        <v>3.1</v>
      </c>
      <c r="H17" s="1" t="s">
        <v>30</v>
      </c>
      <c r="I17" s="10">
        <v>35</v>
      </c>
    </row>
    <row r="18" spans="1:9">
      <c r="A18" s="17" t="s">
        <v>43</v>
      </c>
      <c r="B18" s="2">
        <v>35937</v>
      </c>
      <c r="C18" s="2" t="s">
        <v>5</v>
      </c>
      <c r="D18" t="s">
        <v>14</v>
      </c>
      <c r="E18" s="10">
        <v>1</v>
      </c>
      <c r="F18" t="s">
        <v>37</v>
      </c>
      <c r="G18" s="1">
        <v>3.1</v>
      </c>
      <c r="H18" s="1" t="s">
        <v>31</v>
      </c>
      <c r="I18" s="10">
        <v>40</v>
      </c>
    </row>
    <row r="19" spans="1:9">
      <c r="A19" s="17" t="s">
        <v>43</v>
      </c>
      <c r="B19" s="2">
        <v>35970</v>
      </c>
      <c r="C19" s="2" t="s">
        <v>5</v>
      </c>
      <c r="D19" t="s">
        <v>14</v>
      </c>
      <c r="E19" s="10">
        <v>1</v>
      </c>
      <c r="F19" t="s">
        <v>36</v>
      </c>
      <c r="G19" s="1">
        <v>1.1000000000000001</v>
      </c>
      <c r="H19" s="1" t="s">
        <v>29</v>
      </c>
      <c r="I19" s="10">
        <v>22</v>
      </c>
    </row>
    <row r="20" spans="1:9">
      <c r="A20" s="17" t="s">
        <v>43</v>
      </c>
      <c r="B20" s="2">
        <v>35970</v>
      </c>
      <c r="C20" s="2" t="s">
        <v>5</v>
      </c>
      <c r="D20" t="s">
        <v>14</v>
      </c>
      <c r="E20" s="10">
        <v>1</v>
      </c>
      <c r="F20" t="s">
        <v>36</v>
      </c>
      <c r="G20" s="1">
        <v>1.1000000000000001</v>
      </c>
      <c r="H20" s="1" t="s">
        <v>30</v>
      </c>
      <c r="I20" s="10">
        <v>15</v>
      </c>
    </row>
    <row r="21" spans="1:9">
      <c r="A21" s="17" t="s">
        <v>43</v>
      </c>
      <c r="B21" s="2">
        <v>35970</v>
      </c>
      <c r="C21" s="2" t="s">
        <v>5</v>
      </c>
      <c r="D21" t="s">
        <v>14</v>
      </c>
      <c r="E21" s="10">
        <v>1</v>
      </c>
      <c r="F21" t="s">
        <v>36</v>
      </c>
      <c r="G21" s="1">
        <v>1.1000000000000001</v>
      </c>
      <c r="H21" s="1" t="s">
        <v>31</v>
      </c>
      <c r="I21" s="10">
        <v>24</v>
      </c>
    </row>
    <row r="22" spans="1:9">
      <c r="A22" s="17" t="s">
        <v>43</v>
      </c>
      <c r="B22" s="2">
        <v>35970</v>
      </c>
      <c r="C22" s="2" t="s">
        <v>5</v>
      </c>
      <c r="D22" t="s">
        <v>14</v>
      </c>
      <c r="E22" s="10">
        <v>1</v>
      </c>
      <c r="F22" t="s">
        <v>34</v>
      </c>
      <c r="G22" s="1">
        <v>2.1</v>
      </c>
      <c r="H22" s="1" t="s">
        <v>29</v>
      </c>
      <c r="I22" s="10">
        <v>23</v>
      </c>
    </row>
    <row r="23" spans="1:9">
      <c r="A23" s="17" t="s">
        <v>43</v>
      </c>
      <c r="B23" s="2">
        <v>35970</v>
      </c>
      <c r="C23" s="2" t="s">
        <v>5</v>
      </c>
      <c r="D23" t="s">
        <v>14</v>
      </c>
      <c r="E23" s="10">
        <v>1</v>
      </c>
      <c r="F23" t="s">
        <v>34</v>
      </c>
      <c r="G23" s="1">
        <v>2.1</v>
      </c>
      <c r="H23" s="1" t="s">
        <v>30</v>
      </c>
      <c r="I23" s="10">
        <v>36</v>
      </c>
    </row>
    <row r="24" spans="1:9">
      <c r="A24" s="17" t="s">
        <v>43</v>
      </c>
      <c r="B24" s="2">
        <v>35970</v>
      </c>
      <c r="C24" s="2" t="s">
        <v>5</v>
      </c>
      <c r="D24" t="s">
        <v>14</v>
      </c>
      <c r="E24" s="10">
        <v>1</v>
      </c>
      <c r="F24" t="s">
        <v>34</v>
      </c>
      <c r="G24" s="1">
        <v>2.1</v>
      </c>
      <c r="H24" s="1" t="s">
        <v>31</v>
      </c>
      <c r="I24" s="10">
        <v>30</v>
      </c>
    </row>
    <row r="25" spans="1:9">
      <c r="A25" s="17" t="s">
        <v>43</v>
      </c>
      <c r="B25" s="2">
        <v>35970</v>
      </c>
      <c r="C25" s="2" t="s">
        <v>5</v>
      </c>
      <c r="D25" t="s">
        <v>14</v>
      </c>
      <c r="E25" s="10">
        <v>1</v>
      </c>
      <c r="F25" t="s">
        <v>37</v>
      </c>
      <c r="G25" s="1">
        <v>3.1</v>
      </c>
      <c r="H25" s="1" t="s">
        <v>29</v>
      </c>
      <c r="I25" s="10">
        <v>15</v>
      </c>
    </row>
    <row r="26" spans="1:9">
      <c r="A26" s="17" t="s">
        <v>43</v>
      </c>
      <c r="B26" s="2">
        <v>35970</v>
      </c>
      <c r="C26" s="2" t="s">
        <v>5</v>
      </c>
      <c r="D26" t="s">
        <v>14</v>
      </c>
      <c r="E26" s="10">
        <v>1</v>
      </c>
      <c r="F26" t="s">
        <v>37</v>
      </c>
      <c r="G26" s="1">
        <v>3.1</v>
      </c>
      <c r="H26" s="1" t="s">
        <v>30</v>
      </c>
      <c r="I26" s="10">
        <v>30</v>
      </c>
    </row>
    <row r="27" spans="1:9">
      <c r="A27" s="17" t="s">
        <v>43</v>
      </c>
      <c r="B27" s="2">
        <v>35970</v>
      </c>
      <c r="C27" s="2" t="s">
        <v>5</v>
      </c>
      <c r="D27" t="s">
        <v>14</v>
      </c>
      <c r="E27" s="10">
        <v>1</v>
      </c>
      <c r="F27" t="s">
        <v>37</v>
      </c>
      <c r="G27" s="1">
        <v>3.1</v>
      </c>
      <c r="H27" s="1" t="s">
        <v>31</v>
      </c>
      <c r="I27" s="10">
        <v>30</v>
      </c>
    </row>
    <row r="28" spans="1:9">
      <c r="A28" s="17" t="s">
        <v>43</v>
      </c>
      <c r="B28" s="2">
        <v>35970</v>
      </c>
      <c r="C28" s="2" t="s">
        <v>5</v>
      </c>
      <c r="D28" t="s">
        <v>14</v>
      </c>
      <c r="E28" s="10">
        <v>1</v>
      </c>
      <c r="F28" t="s">
        <v>35</v>
      </c>
      <c r="G28" s="1">
        <v>4.0999999999999996</v>
      </c>
      <c r="H28" s="1" t="s">
        <v>29</v>
      </c>
      <c r="I28" s="10">
        <v>17</v>
      </c>
    </row>
    <row r="29" spans="1:9">
      <c r="A29" s="17" t="s">
        <v>43</v>
      </c>
      <c r="B29" s="2">
        <v>35970</v>
      </c>
      <c r="C29" s="2" t="s">
        <v>5</v>
      </c>
      <c r="D29" t="s">
        <v>14</v>
      </c>
      <c r="E29" s="10">
        <v>1</v>
      </c>
      <c r="F29" t="s">
        <v>35</v>
      </c>
      <c r="G29" s="1">
        <v>4.0999999999999996</v>
      </c>
      <c r="H29" s="1" t="s">
        <v>30</v>
      </c>
      <c r="I29" s="10">
        <v>30</v>
      </c>
    </row>
    <row r="30" spans="1:9">
      <c r="A30" s="17" t="s">
        <v>43</v>
      </c>
      <c r="B30" s="2">
        <v>35970</v>
      </c>
      <c r="C30" s="2" t="s">
        <v>5</v>
      </c>
      <c r="D30" t="s">
        <v>14</v>
      </c>
      <c r="E30" s="10">
        <v>1</v>
      </c>
      <c r="F30" t="s">
        <v>35</v>
      </c>
      <c r="G30" s="1">
        <v>4.0999999999999996</v>
      </c>
      <c r="H30" s="1" t="s">
        <v>31</v>
      </c>
      <c r="I30" s="10">
        <v>23</v>
      </c>
    </row>
    <row r="31" spans="1:9">
      <c r="A31" s="17" t="s">
        <v>43</v>
      </c>
      <c r="B31" s="2">
        <v>36136</v>
      </c>
      <c r="C31" s="2" t="s">
        <v>6</v>
      </c>
      <c r="D31" t="s">
        <v>14</v>
      </c>
      <c r="E31" s="10">
        <v>1</v>
      </c>
      <c r="F31" t="s">
        <v>36</v>
      </c>
      <c r="G31" s="1">
        <v>1.1000000000000001</v>
      </c>
      <c r="H31" s="1" t="s">
        <v>29</v>
      </c>
      <c r="I31" s="10">
        <v>28</v>
      </c>
    </row>
    <row r="32" spans="1:9">
      <c r="A32" s="17" t="s">
        <v>43</v>
      </c>
      <c r="B32" s="2">
        <v>36136</v>
      </c>
      <c r="C32" s="2" t="s">
        <v>6</v>
      </c>
      <c r="D32" t="s">
        <v>14</v>
      </c>
      <c r="E32" s="10">
        <v>1</v>
      </c>
      <c r="F32" t="s">
        <v>36</v>
      </c>
      <c r="G32" s="1">
        <v>1.1000000000000001</v>
      </c>
      <c r="H32" s="1" t="s">
        <v>30</v>
      </c>
      <c r="I32" s="10">
        <v>25</v>
      </c>
    </row>
    <row r="33" spans="1:9">
      <c r="A33" s="17" t="s">
        <v>43</v>
      </c>
      <c r="B33" s="2">
        <v>36136</v>
      </c>
      <c r="C33" s="2" t="s">
        <v>6</v>
      </c>
      <c r="D33" t="s">
        <v>14</v>
      </c>
      <c r="E33" s="10">
        <v>1</v>
      </c>
      <c r="F33" t="s">
        <v>36</v>
      </c>
      <c r="G33" s="1">
        <v>1.1000000000000001</v>
      </c>
      <c r="H33" s="1" t="s">
        <v>31</v>
      </c>
      <c r="I33" s="10">
        <v>27</v>
      </c>
    </row>
    <row r="34" spans="1:9">
      <c r="A34" s="17" t="s">
        <v>43</v>
      </c>
      <c r="B34" s="2">
        <v>36136</v>
      </c>
      <c r="C34" s="2" t="s">
        <v>6</v>
      </c>
      <c r="D34" t="s">
        <v>14</v>
      </c>
      <c r="E34" s="10">
        <v>1</v>
      </c>
      <c r="F34" t="s">
        <v>34</v>
      </c>
      <c r="G34" s="1">
        <v>2.1</v>
      </c>
      <c r="H34" s="1" t="s">
        <v>29</v>
      </c>
      <c r="I34" s="10">
        <v>34</v>
      </c>
    </row>
    <row r="35" spans="1:9">
      <c r="A35" s="17" t="s">
        <v>43</v>
      </c>
      <c r="B35" s="2">
        <v>36136</v>
      </c>
      <c r="C35" s="2" t="s">
        <v>6</v>
      </c>
      <c r="D35" t="s">
        <v>14</v>
      </c>
      <c r="E35" s="10">
        <v>1</v>
      </c>
      <c r="F35" t="s">
        <v>34</v>
      </c>
      <c r="G35" s="1">
        <v>2.1</v>
      </c>
      <c r="H35" s="1" t="s">
        <v>30</v>
      </c>
      <c r="I35" s="10">
        <v>41</v>
      </c>
    </row>
    <row r="36" spans="1:9">
      <c r="A36" s="17" t="s">
        <v>43</v>
      </c>
      <c r="B36" s="2">
        <v>36136</v>
      </c>
      <c r="C36" s="2" t="s">
        <v>6</v>
      </c>
      <c r="D36" t="s">
        <v>14</v>
      </c>
      <c r="E36" s="10">
        <v>1</v>
      </c>
      <c r="F36" t="s">
        <v>34</v>
      </c>
      <c r="G36" s="1">
        <v>2.1</v>
      </c>
      <c r="H36" s="1" t="s">
        <v>31</v>
      </c>
      <c r="I36" s="10">
        <v>36</v>
      </c>
    </row>
    <row r="37" spans="1:9">
      <c r="A37" s="17" t="s">
        <v>43</v>
      </c>
      <c r="B37" s="2">
        <v>36136</v>
      </c>
      <c r="C37" s="2" t="s">
        <v>6</v>
      </c>
      <c r="D37" t="s">
        <v>14</v>
      </c>
      <c r="E37" s="10">
        <v>1</v>
      </c>
      <c r="F37" t="s">
        <v>37</v>
      </c>
      <c r="G37" s="1">
        <v>3.1</v>
      </c>
      <c r="H37" s="1" t="s">
        <v>29</v>
      </c>
      <c r="I37" s="10">
        <v>29</v>
      </c>
    </row>
    <row r="38" spans="1:9">
      <c r="A38" s="17" t="s">
        <v>43</v>
      </c>
      <c r="B38" s="2">
        <v>36136</v>
      </c>
      <c r="C38" s="2" t="s">
        <v>6</v>
      </c>
      <c r="D38" t="s">
        <v>14</v>
      </c>
      <c r="E38" s="10">
        <v>1</v>
      </c>
      <c r="F38" t="s">
        <v>37</v>
      </c>
      <c r="G38" s="1">
        <v>3.1</v>
      </c>
      <c r="H38" s="1" t="s">
        <v>30</v>
      </c>
      <c r="I38" s="10">
        <v>38</v>
      </c>
    </row>
    <row r="39" spans="1:9">
      <c r="A39" s="17" t="s">
        <v>43</v>
      </c>
      <c r="B39" s="2">
        <v>36136</v>
      </c>
      <c r="C39" s="2" t="s">
        <v>6</v>
      </c>
      <c r="D39" t="s">
        <v>14</v>
      </c>
      <c r="E39" s="10">
        <v>1</v>
      </c>
      <c r="F39" t="s">
        <v>37</v>
      </c>
      <c r="G39" s="1">
        <v>3.1</v>
      </c>
      <c r="H39" s="1" t="s">
        <v>31</v>
      </c>
      <c r="I39" s="10">
        <v>31</v>
      </c>
    </row>
    <row r="40" spans="1:9">
      <c r="A40" s="17" t="s">
        <v>43</v>
      </c>
      <c r="B40" s="2">
        <v>36136</v>
      </c>
      <c r="C40" s="2" t="s">
        <v>6</v>
      </c>
      <c r="D40" t="s">
        <v>14</v>
      </c>
      <c r="E40" s="10">
        <v>1</v>
      </c>
      <c r="F40" t="s">
        <v>35</v>
      </c>
      <c r="G40" s="1">
        <v>4.0999999999999996</v>
      </c>
      <c r="H40" s="1" t="s">
        <v>29</v>
      </c>
      <c r="I40" s="10">
        <v>30</v>
      </c>
    </row>
    <row r="41" spans="1:9">
      <c r="A41" s="17" t="s">
        <v>43</v>
      </c>
      <c r="B41" s="2">
        <v>36136</v>
      </c>
      <c r="C41" s="2" t="s">
        <v>6</v>
      </c>
      <c r="D41" t="s">
        <v>14</v>
      </c>
      <c r="E41" s="10">
        <v>1</v>
      </c>
      <c r="F41" t="s">
        <v>35</v>
      </c>
      <c r="G41" s="1">
        <v>4.0999999999999996</v>
      </c>
      <c r="H41" s="1" t="s">
        <v>30</v>
      </c>
      <c r="I41" s="10">
        <v>34</v>
      </c>
    </row>
    <row r="42" spans="1:9">
      <c r="A42" s="17" t="s">
        <v>43</v>
      </c>
      <c r="B42" s="2">
        <v>36136</v>
      </c>
      <c r="C42" s="2" t="s">
        <v>6</v>
      </c>
      <c r="D42" t="s">
        <v>14</v>
      </c>
      <c r="E42" s="10">
        <v>1</v>
      </c>
      <c r="F42" t="s">
        <v>35</v>
      </c>
      <c r="G42" s="1">
        <v>4.0999999999999996</v>
      </c>
      <c r="H42" s="1" t="s">
        <v>31</v>
      </c>
      <c r="I42" s="10">
        <v>29</v>
      </c>
    </row>
    <row r="43" spans="1:9">
      <c r="A43" s="17" t="s">
        <v>44</v>
      </c>
      <c r="B43" s="2">
        <v>36397</v>
      </c>
      <c r="C43" s="2" t="s">
        <v>6</v>
      </c>
      <c r="D43" t="s">
        <v>14</v>
      </c>
      <c r="E43" s="10">
        <v>1</v>
      </c>
      <c r="F43" t="s">
        <v>36</v>
      </c>
      <c r="G43" s="1">
        <v>1.1000000000000001</v>
      </c>
      <c r="H43" s="1" t="s">
        <v>29</v>
      </c>
      <c r="I43" s="10">
        <v>35</v>
      </c>
    </row>
    <row r="44" spans="1:9">
      <c r="A44" s="17" t="s">
        <v>44</v>
      </c>
      <c r="B44" s="2">
        <v>36397</v>
      </c>
      <c r="C44" s="2" t="s">
        <v>6</v>
      </c>
      <c r="D44" t="s">
        <v>14</v>
      </c>
      <c r="E44" s="10">
        <v>1</v>
      </c>
      <c r="F44" t="s">
        <v>36</v>
      </c>
      <c r="G44" s="1">
        <v>1.1000000000000001</v>
      </c>
      <c r="H44" s="1" t="s">
        <v>30</v>
      </c>
      <c r="I44" s="10">
        <v>20</v>
      </c>
    </row>
    <row r="45" spans="1:9">
      <c r="A45" s="17" t="s">
        <v>44</v>
      </c>
      <c r="B45" s="2">
        <v>36397</v>
      </c>
      <c r="C45" s="2" t="s">
        <v>6</v>
      </c>
      <c r="D45" t="s">
        <v>14</v>
      </c>
      <c r="E45" s="10">
        <v>1</v>
      </c>
      <c r="F45" t="s">
        <v>36</v>
      </c>
      <c r="G45" s="1">
        <v>1.1000000000000001</v>
      </c>
      <c r="H45" s="1" t="s">
        <v>31</v>
      </c>
      <c r="I45" s="10">
        <v>30</v>
      </c>
    </row>
    <row r="46" spans="1:9">
      <c r="A46" s="17" t="s">
        <v>44</v>
      </c>
      <c r="B46" s="2">
        <v>36397</v>
      </c>
      <c r="C46" s="2" t="s">
        <v>6</v>
      </c>
      <c r="D46" t="s">
        <v>14</v>
      </c>
      <c r="E46" s="10">
        <v>1</v>
      </c>
      <c r="F46" t="s">
        <v>34</v>
      </c>
      <c r="G46" s="1">
        <v>2.1</v>
      </c>
      <c r="H46" s="1" t="s">
        <v>29</v>
      </c>
      <c r="I46" s="10">
        <v>42</v>
      </c>
    </row>
    <row r="47" spans="1:9">
      <c r="A47" s="17" t="s">
        <v>44</v>
      </c>
      <c r="B47" s="2">
        <v>36397</v>
      </c>
      <c r="C47" s="2" t="s">
        <v>6</v>
      </c>
      <c r="D47" t="s">
        <v>14</v>
      </c>
      <c r="E47" s="10">
        <v>1</v>
      </c>
      <c r="F47" t="s">
        <v>34</v>
      </c>
      <c r="G47" s="1">
        <v>2.1</v>
      </c>
      <c r="H47" s="1" t="s">
        <v>30</v>
      </c>
      <c r="I47" s="10">
        <v>40</v>
      </c>
    </row>
    <row r="48" spans="1:9">
      <c r="A48" s="17" t="s">
        <v>44</v>
      </c>
      <c r="B48" s="2">
        <v>36397</v>
      </c>
      <c r="C48" s="2" t="s">
        <v>6</v>
      </c>
      <c r="D48" t="s">
        <v>14</v>
      </c>
      <c r="E48" s="10">
        <v>1</v>
      </c>
      <c r="F48" t="s">
        <v>34</v>
      </c>
      <c r="G48" s="1">
        <v>2.1</v>
      </c>
      <c r="H48" s="1" t="s">
        <v>31</v>
      </c>
      <c r="I48" s="10">
        <v>40</v>
      </c>
    </row>
    <row r="49" spans="1:9">
      <c r="A49" s="17" t="s">
        <v>44</v>
      </c>
      <c r="B49" s="2">
        <v>36397</v>
      </c>
      <c r="C49" s="2" t="s">
        <v>6</v>
      </c>
      <c r="D49" t="s">
        <v>14</v>
      </c>
      <c r="E49" s="10">
        <v>1</v>
      </c>
      <c r="F49" t="s">
        <v>37</v>
      </c>
      <c r="G49" s="1">
        <v>3.1</v>
      </c>
      <c r="H49" s="1" t="s">
        <v>29</v>
      </c>
      <c r="I49" s="10">
        <v>43</v>
      </c>
    </row>
    <row r="50" spans="1:9">
      <c r="A50" s="17" t="s">
        <v>44</v>
      </c>
      <c r="B50" s="2">
        <v>36397</v>
      </c>
      <c r="C50" s="2" t="s">
        <v>6</v>
      </c>
      <c r="D50" t="s">
        <v>14</v>
      </c>
      <c r="E50" s="10">
        <v>1</v>
      </c>
      <c r="F50" t="s">
        <v>37</v>
      </c>
      <c r="G50" s="1">
        <v>3.1</v>
      </c>
      <c r="H50" s="1" t="s">
        <v>30</v>
      </c>
      <c r="I50" s="10">
        <v>37</v>
      </c>
    </row>
    <row r="51" spans="1:9">
      <c r="A51" s="17" t="s">
        <v>44</v>
      </c>
      <c r="B51" s="2">
        <v>36397</v>
      </c>
      <c r="C51" s="2" t="s">
        <v>6</v>
      </c>
      <c r="D51" t="s">
        <v>14</v>
      </c>
      <c r="E51" s="10">
        <v>1</v>
      </c>
      <c r="F51" t="s">
        <v>37</v>
      </c>
      <c r="G51" s="1">
        <v>3.1</v>
      </c>
      <c r="H51" s="1" t="s">
        <v>31</v>
      </c>
      <c r="I51" s="10">
        <v>33</v>
      </c>
    </row>
    <row r="52" spans="1:9">
      <c r="A52" s="17" t="s">
        <v>44</v>
      </c>
      <c r="B52" s="2">
        <v>36397</v>
      </c>
      <c r="C52" s="2" t="s">
        <v>6</v>
      </c>
      <c r="D52" t="s">
        <v>14</v>
      </c>
      <c r="E52" s="10">
        <v>1</v>
      </c>
      <c r="F52" t="s">
        <v>35</v>
      </c>
      <c r="G52" s="1">
        <v>4.0999999999999996</v>
      </c>
      <c r="H52" s="1" t="s">
        <v>29</v>
      </c>
      <c r="I52" s="10">
        <v>35</v>
      </c>
    </row>
    <row r="53" spans="1:9">
      <c r="A53" s="17" t="s">
        <v>44</v>
      </c>
      <c r="B53" s="2">
        <v>36397</v>
      </c>
      <c r="C53" s="2" t="s">
        <v>6</v>
      </c>
      <c r="D53" t="s">
        <v>14</v>
      </c>
      <c r="E53" s="10">
        <v>1</v>
      </c>
      <c r="F53" t="s">
        <v>35</v>
      </c>
      <c r="G53" s="1">
        <v>4.0999999999999996</v>
      </c>
      <c r="H53" s="1" t="s">
        <v>30</v>
      </c>
      <c r="I53" s="10">
        <v>34</v>
      </c>
    </row>
    <row r="54" spans="1:9">
      <c r="A54" s="17" t="s">
        <v>44</v>
      </c>
      <c r="B54" s="2">
        <v>36397</v>
      </c>
      <c r="C54" s="2" t="s">
        <v>6</v>
      </c>
      <c r="D54" t="s">
        <v>14</v>
      </c>
      <c r="E54" s="10">
        <v>1</v>
      </c>
      <c r="F54" t="s">
        <v>35</v>
      </c>
      <c r="G54" s="1">
        <v>4.0999999999999996</v>
      </c>
      <c r="H54" s="1" t="s">
        <v>31</v>
      </c>
      <c r="I54" s="10">
        <v>30</v>
      </c>
    </row>
    <row r="55" spans="1:9">
      <c r="A55" s="17" t="s">
        <v>45</v>
      </c>
      <c r="B55" s="2">
        <v>36769</v>
      </c>
      <c r="C55" s="2" t="s">
        <v>6</v>
      </c>
      <c r="D55" t="s">
        <v>14</v>
      </c>
      <c r="E55" s="10">
        <v>1</v>
      </c>
      <c r="F55" t="s">
        <v>36</v>
      </c>
      <c r="G55" s="1">
        <v>1.1000000000000001</v>
      </c>
      <c r="H55" s="1" t="s">
        <v>29</v>
      </c>
      <c r="I55" s="10">
        <v>30</v>
      </c>
    </row>
    <row r="56" spans="1:9">
      <c r="A56" s="17" t="s">
        <v>45</v>
      </c>
      <c r="B56" s="2">
        <v>36769</v>
      </c>
      <c r="C56" s="2" t="s">
        <v>6</v>
      </c>
      <c r="D56" t="s">
        <v>14</v>
      </c>
      <c r="E56" s="10">
        <v>1</v>
      </c>
      <c r="F56" t="s">
        <v>36</v>
      </c>
      <c r="G56" s="1">
        <v>1.1000000000000001</v>
      </c>
      <c r="H56" s="1" t="s">
        <v>30</v>
      </c>
      <c r="I56" s="10">
        <v>25</v>
      </c>
    </row>
    <row r="57" spans="1:9">
      <c r="A57" s="17" t="s">
        <v>45</v>
      </c>
      <c r="B57" s="2">
        <v>36769</v>
      </c>
      <c r="C57" s="2" t="s">
        <v>6</v>
      </c>
      <c r="D57" t="s">
        <v>14</v>
      </c>
      <c r="E57" s="10">
        <v>1</v>
      </c>
      <c r="F57" t="s">
        <v>36</v>
      </c>
      <c r="G57" s="1">
        <v>1.1000000000000001</v>
      </c>
      <c r="H57" s="1" t="s">
        <v>31</v>
      </c>
      <c r="I57" s="10">
        <v>33</v>
      </c>
    </row>
    <row r="58" spans="1:9">
      <c r="A58" s="17" t="s">
        <v>45</v>
      </c>
      <c r="B58" s="2">
        <v>36769</v>
      </c>
      <c r="C58" s="2" t="s">
        <v>6</v>
      </c>
      <c r="D58" t="s">
        <v>14</v>
      </c>
      <c r="E58" s="10">
        <v>1</v>
      </c>
      <c r="F58" t="s">
        <v>34</v>
      </c>
      <c r="G58" s="1">
        <v>2.1</v>
      </c>
      <c r="H58" s="1" t="s">
        <v>29</v>
      </c>
      <c r="I58" s="10">
        <v>33</v>
      </c>
    </row>
    <row r="59" spans="1:9">
      <c r="A59" s="17" t="s">
        <v>45</v>
      </c>
      <c r="B59" s="2">
        <v>36769</v>
      </c>
      <c r="C59" s="2" t="s">
        <v>6</v>
      </c>
      <c r="D59" t="s">
        <v>14</v>
      </c>
      <c r="E59" s="10">
        <v>1</v>
      </c>
      <c r="F59" t="s">
        <v>34</v>
      </c>
      <c r="G59" s="1">
        <v>2.1</v>
      </c>
      <c r="H59" s="1" t="s">
        <v>30</v>
      </c>
      <c r="I59" s="10">
        <v>43</v>
      </c>
    </row>
    <row r="60" spans="1:9">
      <c r="A60" s="17" t="s">
        <v>45</v>
      </c>
      <c r="B60" s="2">
        <v>36769</v>
      </c>
      <c r="C60" s="2" t="s">
        <v>6</v>
      </c>
      <c r="D60" t="s">
        <v>14</v>
      </c>
      <c r="E60" s="10">
        <v>1</v>
      </c>
      <c r="F60" t="s">
        <v>34</v>
      </c>
      <c r="G60" s="1">
        <v>2.1</v>
      </c>
      <c r="H60" s="1" t="s">
        <v>31</v>
      </c>
      <c r="I60" s="10">
        <v>38</v>
      </c>
    </row>
    <row r="61" spans="1:9">
      <c r="A61" s="17" t="s">
        <v>45</v>
      </c>
      <c r="B61" s="2">
        <v>36769</v>
      </c>
      <c r="C61" s="2" t="s">
        <v>6</v>
      </c>
      <c r="D61" t="s">
        <v>14</v>
      </c>
      <c r="E61" s="10">
        <v>1</v>
      </c>
      <c r="F61" t="s">
        <v>37</v>
      </c>
      <c r="G61" s="1">
        <v>3.1</v>
      </c>
      <c r="H61" s="1" t="s">
        <v>29</v>
      </c>
      <c r="I61" s="10">
        <v>34</v>
      </c>
    </row>
    <row r="62" spans="1:9">
      <c r="A62" s="17" t="s">
        <v>45</v>
      </c>
      <c r="B62" s="2">
        <v>36769</v>
      </c>
      <c r="C62" s="2" t="s">
        <v>6</v>
      </c>
      <c r="D62" t="s">
        <v>14</v>
      </c>
      <c r="E62" s="10">
        <v>1</v>
      </c>
      <c r="F62" t="s">
        <v>37</v>
      </c>
      <c r="G62" s="1">
        <v>3.1</v>
      </c>
      <c r="H62" s="1" t="s">
        <v>30</v>
      </c>
      <c r="I62" s="10">
        <v>40</v>
      </c>
    </row>
    <row r="63" spans="1:9">
      <c r="A63" s="17" t="s">
        <v>45</v>
      </c>
      <c r="B63" s="2">
        <v>36769</v>
      </c>
      <c r="C63" s="2" t="s">
        <v>6</v>
      </c>
      <c r="D63" t="s">
        <v>14</v>
      </c>
      <c r="E63" s="10">
        <v>1</v>
      </c>
      <c r="F63" t="s">
        <v>37</v>
      </c>
      <c r="G63" s="1">
        <v>3.1</v>
      </c>
      <c r="H63" s="1" t="s">
        <v>31</v>
      </c>
      <c r="I63" s="10">
        <v>36</v>
      </c>
    </row>
    <row r="64" spans="1:9">
      <c r="A64" s="17" t="s">
        <v>45</v>
      </c>
      <c r="B64" s="2">
        <v>36769</v>
      </c>
      <c r="C64" s="2" t="s">
        <v>6</v>
      </c>
      <c r="D64" t="s">
        <v>14</v>
      </c>
      <c r="E64" s="10">
        <v>1</v>
      </c>
      <c r="F64" t="s">
        <v>35</v>
      </c>
      <c r="G64" s="1">
        <v>4.0999999999999996</v>
      </c>
      <c r="H64" s="1" t="s">
        <v>29</v>
      </c>
      <c r="I64" s="10">
        <v>30</v>
      </c>
    </row>
    <row r="65" spans="1:9">
      <c r="A65" s="17" t="s">
        <v>45</v>
      </c>
      <c r="B65" s="2">
        <v>36769</v>
      </c>
      <c r="C65" s="2" t="s">
        <v>6</v>
      </c>
      <c r="D65" t="s">
        <v>14</v>
      </c>
      <c r="E65" s="10">
        <v>1</v>
      </c>
      <c r="F65" t="s">
        <v>35</v>
      </c>
      <c r="G65" s="1">
        <v>4.0999999999999996</v>
      </c>
      <c r="H65" s="1" t="s">
        <v>30</v>
      </c>
      <c r="I65" s="10">
        <v>38</v>
      </c>
    </row>
    <row r="66" spans="1:9">
      <c r="A66" s="17" t="s">
        <v>46</v>
      </c>
      <c r="B66" s="2">
        <v>36769</v>
      </c>
      <c r="C66" s="2" t="s">
        <v>6</v>
      </c>
      <c r="D66" t="s">
        <v>14</v>
      </c>
      <c r="E66" s="10">
        <v>1</v>
      </c>
      <c r="F66" t="s">
        <v>35</v>
      </c>
      <c r="G66" s="1">
        <v>4.0999999999999996</v>
      </c>
      <c r="H66" s="1" t="s">
        <v>31</v>
      </c>
      <c r="I66" s="10">
        <v>35</v>
      </c>
    </row>
    <row r="67" spans="1:9">
      <c r="A67" s="17" t="s">
        <v>46</v>
      </c>
      <c r="B67" s="2">
        <v>37203</v>
      </c>
      <c r="C67" s="2" t="s">
        <v>6</v>
      </c>
      <c r="D67" t="s">
        <v>14</v>
      </c>
      <c r="E67" s="10">
        <v>1</v>
      </c>
      <c r="F67" t="s">
        <v>36</v>
      </c>
      <c r="G67" s="1">
        <v>1.1000000000000001</v>
      </c>
      <c r="H67" s="1" t="s">
        <v>29</v>
      </c>
      <c r="I67" s="10">
        <v>31</v>
      </c>
    </row>
    <row r="68" spans="1:9">
      <c r="A68" s="17" t="s">
        <v>46</v>
      </c>
      <c r="B68" s="2">
        <v>37203</v>
      </c>
      <c r="C68" s="2" t="s">
        <v>6</v>
      </c>
      <c r="D68" t="s">
        <v>14</v>
      </c>
      <c r="E68" s="10">
        <v>1</v>
      </c>
      <c r="F68" t="s">
        <v>36</v>
      </c>
      <c r="G68" s="1">
        <v>1.1000000000000001</v>
      </c>
      <c r="H68" s="1" t="s">
        <v>30</v>
      </c>
      <c r="I68" s="10">
        <v>34</v>
      </c>
    </row>
    <row r="69" spans="1:9">
      <c r="A69" s="17" t="s">
        <v>46</v>
      </c>
      <c r="B69" s="2">
        <v>37203</v>
      </c>
      <c r="C69" s="2" t="s">
        <v>6</v>
      </c>
      <c r="D69" t="s">
        <v>14</v>
      </c>
      <c r="E69" s="10">
        <v>1</v>
      </c>
      <c r="F69" t="s">
        <v>36</v>
      </c>
      <c r="G69" s="1">
        <v>1.1000000000000001</v>
      </c>
      <c r="H69" s="1" t="s">
        <v>31</v>
      </c>
      <c r="I69" s="10">
        <v>33</v>
      </c>
    </row>
    <row r="70" spans="1:9">
      <c r="A70" s="17" t="s">
        <v>46</v>
      </c>
      <c r="B70" s="2">
        <v>37203</v>
      </c>
      <c r="C70" s="2" t="s">
        <v>6</v>
      </c>
      <c r="D70" t="s">
        <v>14</v>
      </c>
      <c r="E70" s="10">
        <v>1</v>
      </c>
      <c r="F70" t="s">
        <v>34</v>
      </c>
      <c r="G70" s="1">
        <v>2.1</v>
      </c>
      <c r="H70" s="1" t="s">
        <v>29</v>
      </c>
      <c r="I70" s="10">
        <v>36</v>
      </c>
    </row>
    <row r="71" spans="1:9">
      <c r="A71" s="17" t="s">
        <v>46</v>
      </c>
      <c r="B71" s="2">
        <v>37203</v>
      </c>
      <c r="C71" s="2" t="s">
        <v>6</v>
      </c>
      <c r="D71" t="s">
        <v>14</v>
      </c>
      <c r="E71" s="10">
        <v>1</v>
      </c>
      <c r="F71" t="s">
        <v>34</v>
      </c>
      <c r="G71" s="1">
        <v>2.1</v>
      </c>
      <c r="H71" s="1" t="s">
        <v>30</v>
      </c>
      <c r="I71" s="10">
        <v>35</v>
      </c>
    </row>
    <row r="72" spans="1:9">
      <c r="A72" s="17" t="s">
        <v>46</v>
      </c>
      <c r="B72" s="2">
        <v>37203</v>
      </c>
      <c r="C72" s="2" t="s">
        <v>6</v>
      </c>
      <c r="D72" t="s">
        <v>14</v>
      </c>
      <c r="E72" s="10">
        <v>1</v>
      </c>
      <c r="F72" t="s">
        <v>34</v>
      </c>
      <c r="G72" s="1">
        <v>2.1</v>
      </c>
      <c r="H72" s="1" t="s">
        <v>31</v>
      </c>
      <c r="I72" s="10">
        <v>31</v>
      </c>
    </row>
    <row r="73" spans="1:9">
      <c r="A73" s="17" t="s">
        <v>46</v>
      </c>
      <c r="B73" s="2">
        <v>37203</v>
      </c>
      <c r="C73" s="2" t="s">
        <v>6</v>
      </c>
      <c r="D73" t="s">
        <v>14</v>
      </c>
      <c r="E73" s="10">
        <v>1</v>
      </c>
      <c r="F73" t="s">
        <v>37</v>
      </c>
      <c r="G73" s="1">
        <v>3.1</v>
      </c>
      <c r="H73" s="1" t="s">
        <v>29</v>
      </c>
      <c r="I73" s="10">
        <v>25</v>
      </c>
    </row>
    <row r="74" spans="1:9">
      <c r="A74" s="17" t="s">
        <v>46</v>
      </c>
      <c r="B74" s="2">
        <v>37203</v>
      </c>
      <c r="C74" s="2" t="s">
        <v>6</v>
      </c>
      <c r="D74" t="s">
        <v>14</v>
      </c>
      <c r="E74" s="10">
        <v>1</v>
      </c>
      <c r="F74" t="s">
        <v>37</v>
      </c>
      <c r="G74" s="1">
        <v>3.1</v>
      </c>
      <c r="H74" s="1" t="s">
        <v>30</v>
      </c>
      <c r="I74" s="10">
        <v>40</v>
      </c>
    </row>
    <row r="75" spans="1:9">
      <c r="A75" s="17" t="s">
        <v>46</v>
      </c>
      <c r="B75" s="2">
        <v>37203</v>
      </c>
      <c r="C75" s="2" t="s">
        <v>6</v>
      </c>
      <c r="D75" t="s">
        <v>14</v>
      </c>
      <c r="E75" s="10">
        <v>1</v>
      </c>
      <c r="F75" t="s">
        <v>37</v>
      </c>
      <c r="G75" s="1">
        <v>3.1</v>
      </c>
      <c r="H75" s="1" t="s">
        <v>31</v>
      </c>
      <c r="I75" s="10">
        <v>38</v>
      </c>
    </row>
    <row r="76" spans="1:9">
      <c r="A76" s="17" t="s">
        <v>46</v>
      </c>
      <c r="B76" s="2">
        <v>37203</v>
      </c>
      <c r="C76" s="2" t="s">
        <v>6</v>
      </c>
      <c r="D76" t="s">
        <v>14</v>
      </c>
      <c r="E76" s="10">
        <v>1</v>
      </c>
      <c r="F76" t="s">
        <v>35</v>
      </c>
      <c r="G76" s="1">
        <v>4.0999999999999996</v>
      </c>
      <c r="H76" s="1" t="s">
        <v>29</v>
      </c>
      <c r="I76" s="10">
        <v>36.5</v>
      </c>
    </row>
    <row r="77" spans="1:9">
      <c r="A77" s="17" t="s">
        <v>46</v>
      </c>
      <c r="B77" s="2">
        <v>37203</v>
      </c>
      <c r="C77" s="2" t="s">
        <v>6</v>
      </c>
      <c r="D77" t="s">
        <v>14</v>
      </c>
      <c r="E77" s="10">
        <v>1</v>
      </c>
      <c r="F77" t="s">
        <v>35</v>
      </c>
      <c r="G77" s="1">
        <v>4.0999999999999996</v>
      </c>
      <c r="H77" s="1" t="s">
        <v>30</v>
      </c>
      <c r="I77" s="10">
        <v>35</v>
      </c>
    </row>
    <row r="78" spans="1:9">
      <c r="A78" s="17" t="s">
        <v>46</v>
      </c>
      <c r="B78" s="2">
        <v>37203</v>
      </c>
      <c r="C78" s="2" t="s">
        <v>6</v>
      </c>
      <c r="D78" t="s">
        <v>14</v>
      </c>
      <c r="E78" s="10">
        <v>1</v>
      </c>
      <c r="F78" t="s">
        <v>35</v>
      </c>
      <c r="G78" s="1">
        <v>4.0999999999999996</v>
      </c>
      <c r="H78" s="1" t="s">
        <v>31</v>
      </c>
      <c r="I78" s="10">
        <v>35.5</v>
      </c>
    </row>
    <row r="79" spans="1:9">
      <c r="A79" s="17" t="s">
        <v>47</v>
      </c>
      <c r="B79" s="2">
        <v>37518</v>
      </c>
      <c r="C79" s="2" t="s">
        <v>6</v>
      </c>
      <c r="D79" t="s">
        <v>14</v>
      </c>
      <c r="E79" s="10">
        <v>1</v>
      </c>
      <c r="F79" t="s">
        <v>36</v>
      </c>
      <c r="G79" s="1">
        <v>1.1000000000000001</v>
      </c>
      <c r="H79" s="1" t="s">
        <v>29</v>
      </c>
      <c r="I79" s="1">
        <v>34</v>
      </c>
    </row>
    <row r="80" spans="1:9">
      <c r="A80" s="17" t="s">
        <v>47</v>
      </c>
      <c r="B80" s="2">
        <v>37518</v>
      </c>
      <c r="C80" s="2" t="s">
        <v>6</v>
      </c>
      <c r="D80" t="s">
        <v>14</v>
      </c>
      <c r="E80" s="10">
        <v>1</v>
      </c>
      <c r="F80" t="s">
        <v>36</v>
      </c>
      <c r="G80" s="1">
        <v>1.1000000000000001</v>
      </c>
      <c r="H80" s="1" t="s">
        <v>30</v>
      </c>
      <c r="I80" s="1">
        <v>35</v>
      </c>
    </row>
    <row r="81" spans="1:9">
      <c r="A81" s="17" t="s">
        <v>47</v>
      </c>
      <c r="B81" s="2">
        <v>37518</v>
      </c>
      <c r="C81" s="2" t="s">
        <v>6</v>
      </c>
      <c r="D81" t="s">
        <v>14</v>
      </c>
      <c r="E81" s="10">
        <v>1</v>
      </c>
      <c r="F81" t="s">
        <v>36</v>
      </c>
      <c r="G81" s="1">
        <v>1.1000000000000001</v>
      </c>
      <c r="H81" s="1" t="s">
        <v>31</v>
      </c>
      <c r="I81" s="1">
        <v>36</v>
      </c>
    </row>
    <row r="82" spans="1:9">
      <c r="A82" s="17" t="s">
        <v>47</v>
      </c>
      <c r="B82" s="2">
        <v>37518</v>
      </c>
      <c r="C82" s="2" t="s">
        <v>6</v>
      </c>
      <c r="D82" t="s">
        <v>14</v>
      </c>
      <c r="E82" s="10">
        <v>1</v>
      </c>
      <c r="F82" t="s">
        <v>34</v>
      </c>
      <c r="G82" s="1">
        <v>2.1</v>
      </c>
      <c r="H82" s="1" t="s">
        <v>29</v>
      </c>
      <c r="I82" s="1">
        <v>41</v>
      </c>
    </row>
    <row r="83" spans="1:9">
      <c r="A83" s="17" t="s">
        <v>47</v>
      </c>
      <c r="B83" s="2">
        <v>37518</v>
      </c>
      <c r="C83" s="2" t="s">
        <v>6</v>
      </c>
      <c r="D83" t="s">
        <v>14</v>
      </c>
      <c r="E83" s="10">
        <v>1</v>
      </c>
      <c r="F83" t="s">
        <v>34</v>
      </c>
      <c r="G83" s="1">
        <v>2.1</v>
      </c>
      <c r="H83" s="1" t="s">
        <v>30</v>
      </c>
      <c r="I83" s="1">
        <v>40</v>
      </c>
    </row>
    <row r="84" spans="1:9">
      <c r="A84" s="17" t="s">
        <v>47</v>
      </c>
      <c r="B84" s="2">
        <v>37518</v>
      </c>
      <c r="C84" s="2" t="s">
        <v>6</v>
      </c>
      <c r="D84" t="s">
        <v>14</v>
      </c>
      <c r="E84" s="10">
        <v>1</v>
      </c>
      <c r="F84" t="s">
        <v>34</v>
      </c>
      <c r="G84" s="1">
        <v>2.1</v>
      </c>
      <c r="H84" s="1" t="s">
        <v>31</v>
      </c>
      <c r="I84" s="1">
        <v>34</v>
      </c>
    </row>
    <row r="85" spans="1:9">
      <c r="A85" s="17" t="s">
        <v>47</v>
      </c>
      <c r="B85" s="2">
        <v>37518</v>
      </c>
      <c r="C85" s="2" t="s">
        <v>6</v>
      </c>
      <c r="D85" t="s">
        <v>14</v>
      </c>
      <c r="E85" s="10">
        <v>1</v>
      </c>
      <c r="F85" t="s">
        <v>37</v>
      </c>
      <c r="G85" s="1">
        <v>3.1</v>
      </c>
      <c r="H85" s="1" t="s">
        <v>29</v>
      </c>
      <c r="I85" s="1">
        <v>36</v>
      </c>
    </row>
    <row r="86" spans="1:9">
      <c r="A86" s="17" t="s">
        <v>47</v>
      </c>
      <c r="B86" s="2">
        <v>37518</v>
      </c>
      <c r="C86" s="2" t="s">
        <v>6</v>
      </c>
      <c r="D86" t="s">
        <v>14</v>
      </c>
      <c r="E86" s="10">
        <v>1</v>
      </c>
      <c r="F86" t="s">
        <v>37</v>
      </c>
      <c r="G86" s="1">
        <v>3.1</v>
      </c>
      <c r="H86" s="1" t="s">
        <v>30</v>
      </c>
      <c r="I86" s="1">
        <v>35</v>
      </c>
    </row>
    <row r="87" spans="1:9">
      <c r="A87" s="17" t="s">
        <v>47</v>
      </c>
      <c r="B87" s="2">
        <v>37518</v>
      </c>
      <c r="C87" s="2" t="s">
        <v>6</v>
      </c>
      <c r="D87" t="s">
        <v>14</v>
      </c>
      <c r="E87" s="10">
        <v>1</v>
      </c>
      <c r="F87" t="s">
        <v>37</v>
      </c>
      <c r="G87" s="1">
        <v>3.1</v>
      </c>
      <c r="H87" s="1" t="s">
        <v>31</v>
      </c>
      <c r="I87" s="1">
        <v>34</v>
      </c>
    </row>
    <row r="88" spans="1:9">
      <c r="A88" s="17" t="s">
        <v>47</v>
      </c>
      <c r="B88" s="2">
        <v>37518</v>
      </c>
      <c r="C88" s="2" t="s">
        <v>6</v>
      </c>
      <c r="D88" t="s">
        <v>14</v>
      </c>
      <c r="E88" s="10">
        <v>0</v>
      </c>
      <c r="F88" t="s">
        <v>36</v>
      </c>
      <c r="G88" t="s">
        <v>7</v>
      </c>
      <c r="H88" s="1" t="s">
        <v>29</v>
      </c>
      <c r="I88" s="1">
        <v>21</v>
      </c>
    </row>
    <row r="89" spans="1:9">
      <c r="A89" s="17" t="s">
        <v>47</v>
      </c>
      <c r="B89" s="2">
        <v>37518</v>
      </c>
      <c r="C89" s="2" t="s">
        <v>6</v>
      </c>
      <c r="D89" t="s">
        <v>14</v>
      </c>
      <c r="E89" s="10">
        <v>0</v>
      </c>
      <c r="F89" t="s">
        <v>36</v>
      </c>
      <c r="G89" t="s">
        <v>7</v>
      </c>
      <c r="H89" s="1" t="s">
        <v>30</v>
      </c>
      <c r="I89" s="1">
        <v>19</v>
      </c>
    </row>
    <row r="90" spans="1:9">
      <c r="A90" s="17" t="s">
        <v>47</v>
      </c>
      <c r="B90" s="2">
        <v>37518</v>
      </c>
      <c r="C90" s="2" t="s">
        <v>6</v>
      </c>
      <c r="D90" t="s">
        <v>14</v>
      </c>
      <c r="E90" s="10">
        <v>0</v>
      </c>
      <c r="F90" t="s">
        <v>36</v>
      </c>
      <c r="G90" t="s">
        <v>7</v>
      </c>
      <c r="H90" s="1" t="s">
        <v>31</v>
      </c>
      <c r="I90" s="1">
        <v>19</v>
      </c>
    </row>
    <row r="91" spans="1:9">
      <c r="A91" s="17" t="s">
        <v>47</v>
      </c>
      <c r="B91" s="2">
        <v>37518</v>
      </c>
      <c r="C91" s="2" t="s">
        <v>6</v>
      </c>
      <c r="D91" t="s">
        <v>14</v>
      </c>
      <c r="E91" s="10">
        <v>0</v>
      </c>
      <c r="F91" t="s">
        <v>34</v>
      </c>
      <c r="G91" t="s">
        <v>8</v>
      </c>
      <c r="H91" s="1" t="s">
        <v>29</v>
      </c>
      <c r="I91" s="1">
        <v>25</v>
      </c>
    </row>
    <row r="92" spans="1:9">
      <c r="A92" s="17" t="s">
        <v>47</v>
      </c>
      <c r="B92" s="2">
        <v>37518</v>
      </c>
      <c r="C92" s="2" t="s">
        <v>6</v>
      </c>
      <c r="D92" t="s">
        <v>14</v>
      </c>
      <c r="E92" s="10">
        <v>0</v>
      </c>
      <c r="F92" t="s">
        <v>34</v>
      </c>
      <c r="G92" t="s">
        <v>8</v>
      </c>
      <c r="H92" s="1" t="s">
        <v>30</v>
      </c>
      <c r="I92" s="1">
        <v>23</v>
      </c>
    </row>
    <row r="93" spans="1:9">
      <c r="A93" s="17" t="s">
        <v>47</v>
      </c>
      <c r="B93" s="2">
        <v>37518</v>
      </c>
      <c r="C93" s="2" t="s">
        <v>6</v>
      </c>
      <c r="D93" t="s">
        <v>14</v>
      </c>
      <c r="E93" s="10">
        <v>0</v>
      </c>
      <c r="F93" t="s">
        <v>34</v>
      </c>
      <c r="G93" t="s">
        <v>8</v>
      </c>
      <c r="H93" s="1" t="s">
        <v>31</v>
      </c>
      <c r="I93" s="1">
        <v>25</v>
      </c>
    </row>
    <row r="94" spans="1:9">
      <c r="A94" s="17" t="s">
        <v>47</v>
      </c>
      <c r="B94" s="2">
        <v>37518</v>
      </c>
      <c r="C94" s="2" t="s">
        <v>6</v>
      </c>
      <c r="D94" t="s">
        <v>14</v>
      </c>
      <c r="E94" s="10">
        <v>0</v>
      </c>
      <c r="F94" t="s">
        <v>37</v>
      </c>
      <c r="G94" t="s">
        <v>9</v>
      </c>
      <c r="H94" s="1" t="s">
        <v>29</v>
      </c>
      <c r="I94" s="1">
        <v>28</v>
      </c>
    </row>
    <row r="95" spans="1:9">
      <c r="A95" s="17" t="s">
        <v>47</v>
      </c>
      <c r="B95" s="2">
        <v>37518</v>
      </c>
      <c r="C95" s="2" t="s">
        <v>6</v>
      </c>
      <c r="D95" t="s">
        <v>14</v>
      </c>
      <c r="E95" s="10">
        <v>0</v>
      </c>
      <c r="F95" t="s">
        <v>37</v>
      </c>
      <c r="G95" t="s">
        <v>9</v>
      </c>
      <c r="H95" s="1" t="s">
        <v>30</v>
      </c>
      <c r="I95" s="1">
        <v>25</v>
      </c>
    </row>
    <row r="96" spans="1:9">
      <c r="A96" s="17" t="s">
        <v>47</v>
      </c>
      <c r="B96" s="2">
        <v>37518</v>
      </c>
      <c r="C96" s="2" t="s">
        <v>6</v>
      </c>
      <c r="D96" t="s">
        <v>14</v>
      </c>
      <c r="E96" s="10">
        <v>0</v>
      </c>
      <c r="F96" t="s">
        <v>37</v>
      </c>
      <c r="G96" t="s">
        <v>9</v>
      </c>
      <c r="H96" s="1" t="s">
        <v>31</v>
      </c>
      <c r="I96" s="1">
        <v>29</v>
      </c>
    </row>
    <row r="97" spans="1:9">
      <c r="A97" s="17" t="s">
        <v>47</v>
      </c>
      <c r="B97" s="9">
        <v>37546</v>
      </c>
      <c r="C97" s="2" t="s">
        <v>6</v>
      </c>
      <c r="D97" t="s">
        <v>14</v>
      </c>
      <c r="E97" s="10">
        <v>0</v>
      </c>
      <c r="F97" t="s">
        <v>36</v>
      </c>
      <c r="G97" s="1" t="s">
        <v>7</v>
      </c>
      <c r="H97" s="1" t="s">
        <v>29</v>
      </c>
      <c r="I97" s="1">
        <v>21</v>
      </c>
    </row>
    <row r="98" spans="1:9">
      <c r="A98" s="17" t="s">
        <v>47</v>
      </c>
      <c r="B98" s="9">
        <v>37546</v>
      </c>
      <c r="C98" s="2" t="s">
        <v>6</v>
      </c>
      <c r="D98" t="s">
        <v>14</v>
      </c>
      <c r="E98" s="10">
        <v>0</v>
      </c>
      <c r="F98" t="s">
        <v>36</v>
      </c>
      <c r="G98" s="1" t="s">
        <v>7</v>
      </c>
      <c r="H98" s="1" t="s">
        <v>30</v>
      </c>
      <c r="I98" s="1">
        <v>19</v>
      </c>
    </row>
    <row r="99" spans="1:9">
      <c r="A99" s="17" t="s">
        <v>47</v>
      </c>
      <c r="B99" s="9">
        <v>37546</v>
      </c>
      <c r="C99" s="2" t="s">
        <v>6</v>
      </c>
      <c r="D99" t="s">
        <v>14</v>
      </c>
      <c r="E99" s="10">
        <v>0</v>
      </c>
      <c r="F99" t="s">
        <v>36</v>
      </c>
      <c r="G99" s="1" t="s">
        <v>7</v>
      </c>
      <c r="H99" s="1" t="s">
        <v>31</v>
      </c>
      <c r="I99" s="1">
        <v>19</v>
      </c>
    </row>
    <row r="100" spans="1:9">
      <c r="A100" s="17" t="s">
        <v>47</v>
      </c>
      <c r="B100" s="9">
        <v>37546</v>
      </c>
      <c r="C100" s="2" t="s">
        <v>6</v>
      </c>
      <c r="D100" t="s">
        <v>14</v>
      </c>
      <c r="E100" s="10">
        <v>0</v>
      </c>
      <c r="F100" t="s">
        <v>34</v>
      </c>
      <c r="G100" s="1" t="s">
        <v>8</v>
      </c>
      <c r="H100" s="1" t="s">
        <v>29</v>
      </c>
      <c r="I100" s="1">
        <v>25</v>
      </c>
    </row>
    <row r="101" spans="1:9">
      <c r="A101" s="17" t="s">
        <v>47</v>
      </c>
      <c r="B101" s="9">
        <v>37546</v>
      </c>
      <c r="C101" s="2" t="s">
        <v>6</v>
      </c>
      <c r="D101" t="s">
        <v>14</v>
      </c>
      <c r="E101" s="10">
        <v>0</v>
      </c>
      <c r="F101" t="s">
        <v>34</v>
      </c>
      <c r="G101" s="1" t="s">
        <v>8</v>
      </c>
      <c r="H101" s="1" t="s">
        <v>30</v>
      </c>
      <c r="I101" s="1">
        <v>23</v>
      </c>
    </row>
    <row r="102" spans="1:9">
      <c r="A102" s="17" t="s">
        <v>47</v>
      </c>
      <c r="B102" s="9">
        <v>37546</v>
      </c>
      <c r="C102" s="2" t="s">
        <v>6</v>
      </c>
      <c r="D102" t="s">
        <v>14</v>
      </c>
      <c r="E102" s="10">
        <v>0</v>
      </c>
      <c r="F102" t="s">
        <v>34</v>
      </c>
      <c r="G102" s="1" t="s">
        <v>8</v>
      </c>
      <c r="H102" s="1" t="s">
        <v>31</v>
      </c>
      <c r="I102" s="1">
        <v>25</v>
      </c>
    </row>
    <row r="103" spans="1:9">
      <c r="A103" s="17" t="s">
        <v>47</v>
      </c>
      <c r="B103" s="9">
        <v>37546</v>
      </c>
      <c r="C103" s="2" t="s">
        <v>6</v>
      </c>
      <c r="D103" t="s">
        <v>14</v>
      </c>
      <c r="E103" s="10">
        <v>0</v>
      </c>
      <c r="F103" t="s">
        <v>37</v>
      </c>
      <c r="G103" s="1" t="s">
        <v>9</v>
      </c>
      <c r="H103" s="1" t="s">
        <v>29</v>
      </c>
      <c r="I103" s="1">
        <v>28</v>
      </c>
    </row>
    <row r="104" spans="1:9">
      <c r="A104" s="17" t="s">
        <v>47</v>
      </c>
      <c r="B104" s="9">
        <v>37546</v>
      </c>
      <c r="C104" s="2" t="s">
        <v>6</v>
      </c>
      <c r="D104" t="s">
        <v>14</v>
      </c>
      <c r="E104" s="10">
        <v>0</v>
      </c>
      <c r="F104" t="s">
        <v>37</v>
      </c>
      <c r="G104" s="1" t="s">
        <v>9</v>
      </c>
      <c r="H104" s="1" t="s">
        <v>30</v>
      </c>
      <c r="I104" s="1">
        <v>25</v>
      </c>
    </row>
    <row r="105" spans="1:9">
      <c r="A105" s="17" t="s">
        <v>47</v>
      </c>
      <c r="B105" s="9">
        <v>37546</v>
      </c>
      <c r="C105" s="2" t="s">
        <v>6</v>
      </c>
      <c r="D105" t="s">
        <v>14</v>
      </c>
      <c r="E105" s="10">
        <v>0</v>
      </c>
      <c r="F105" t="s">
        <v>37</v>
      </c>
      <c r="G105" s="1" t="s">
        <v>9</v>
      </c>
      <c r="H105" s="1" t="s">
        <v>31</v>
      </c>
      <c r="I105" s="1">
        <v>29</v>
      </c>
    </row>
    <row r="106" spans="1:9">
      <c r="A106" s="17" t="s">
        <v>47</v>
      </c>
      <c r="B106" s="9">
        <v>37546</v>
      </c>
      <c r="C106" s="2" t="s">
        <v>6</v>
      </c>
      <c r="D106" t="s">
        <v>14</v>
      </c>
      <c r="E106" s="10">
        <v>1</v>
      </c>
      <c r="F106" t="s">
        <v>36</v>
      </c>
      <c r="G106" s="1" t="s">
        <v>2</v>
      </c>
      <c r="H106" s="1" t="s">
        <v>29</v>
      </c>
      <c r="I106" s="1">
        <v>35</v>
      </c>
    </row>
    <row r="107" spans="1:9">
      <c r="A107" s="17" t="s">
        <v>47</v>
      </c>
      <c r="B107" s="9">
        <v>37546</v>
      </c>
      <c r="C107" s="2" t="s">
        <v>6</v>
      </c>
      <c r="D107" t="s">
        <v>14</v>
      </c>
      <c r="E107" s="10">
        <v>1</v>
      </c>
      <c r="F107" t="s">
        <v>36</v>
      </c>
      <c r="G107" s="1" t="s">
        <v>2</v>
      </c>
      <c r="H107" s="1" t="s">
        <v>30</v>
      </c>
      <c r="I107" s="1">
        <v>30</v>
      </c>
    </row>
    <row r="108" spans="1:9">
      <c r="A108" s="17" t="s">
        <v>47</v>
      </c>
      <c r="B108" s="9">
        <v>37546</v>
      </c>
      <c r="C108" s="2" t="s">
        <v>6</v>
      </c>
      <c r="D108" t="s">
        <v>14</v>
      </c>
      <c r="E108" s="10">
        <v>1</v>
      </c>
      <c r="F108" t="s">
        <v>36</v>
      </c>
      <c r="G108" s="1" t="s">
        <v>2</v>
      </c>
      <c r="H108" s="1" t="s">
        <v>31</v>
      </c>
      <c r="I108" s="1">
        <v>45</v>
      </c>
    </row>
    <row r="109" spans="1:9">
      <c r="A109" s="17" t="s">
        <v>47</v>
      </c>
      <c r="B109" s="9">
        <v>37546</v>
      </c>
      <c r="C109" s="2" t="s">
        <v>6</v>
      </c>
      <c r="D109" t="s">
        <v>14</v>
      </c>
      <c r="E109" s="10">
        <v>1</v>
      </c>
      <c r="F109" t="s">
        <v>34</v>
      </c>
      <c r="G109" s="1" t="s">
        <v>3</v>
      </c>
      <c r="H109" s="1" t="s">
        <v>29</v>
      </c>
      <c r="I109" s="1">
        <v>32</v>
      </c>
    </row>
    <row r="110" spans="1:9">
      <c r="A110" s="17" t="s">
        <v>47</v>
      </c>
      <c r="B110" s="9">
        <v>37546</v>
      </c>
      <c r="C110" s="2" t="s">
        <v>6</v>
      </c>
      <c r="D110" t="s">
        <v>14</v>
      </c>
      <c r="E110" s="10">
        <v>1</v>
      </c>
      <c r="F110" t="s">
        <v>34</v>
      </c>
      <c r="G110" s="1" t="s">
        <v>3</v>
      </c>
      <c r="H110" s="1" t="s">
        <v>30</v>
      </c>
      <c r="I110" s="1">
        <v>40</v>
      </c>
    </row>
    <row r="111" spans="1:9">
      <c r="A111" s="17" t="s">
        <v>47</v>
      </c>
      <c r="B111" s="9">
        <v>37546</v>
      </c>
      <c r="C111" s="2" t="s">
        <v>6</v>
      </c>
      <c r="D111" t="s">
        <v>14</v>
      </c>
      <c r="E111" s="10">
        <v>1</v>
      </c>
      <c r="F111" t="s">
        <v>34</v>
      </c>
      <c r="G111" s="1" t="s">
        <v>3</v>
      </c>
      <c r="H111" s="1" t="s">
        <v>31</v>
      </c>
      <c r="I111" s="1">
        <v>42</v>
      </c>
    </row>
    <row r="112" spans="1:9">
      <c r="A112" s="17" t="s">
        <v>47</v>
      </c>
      <c r="B112" s="9">
        <v>37546</v>
      </c>
      <c r="C112" s="2" t="s">
        <v>6</v>
      </c>
      <c r="D112" t="s">
        <v>14</v>
      </c>
      <c r="E112" s="10">
        <v>1</v>
      </c>
      <c r="F112" t="s">
        <v>37</v>
      </c>
      <c r="G112" s="1" t="s">
        <v>4</v>
      </c>
      <c r="H112" s="1" t="s">
        <v>29</v>
      </c>
      <c r="I112" s="1">
        <v>31</v>
      </c>
    </row>
    <row r="113" spans="1:9">
      <c r="A113" s="17" t="s">
        <v>47</v>
      </c>
      <c r="B113" s="9">
        <v>37546</v>
      </c>
      <c r="C113" s="2" t="s">
        <v>6</v>
      </c>
      <c r="D113" t="s">
        <v>14</v>
      </c>
      <c r="E113" s="10">
        <v>1</v>
      </c>
      <c r="F113" t="s">
        <v>37</v>
      </c>
      <c r="G113" s="1" t="s">
        <v>4</v>
      </c>
      <c r="H113" s="1" t="s">
        <v>30</v>
      </c>
      <c r="I113" s="1">
        <v>40</v>
      </c>
    </row>
    <row r="114" spans="1:9">
      <c r="A114" s="17" t="s">
        <v>47</v>
      </c>
      <c r="B114" s="9">
        <v>37546</v>
      </c>
      <c r="C114" s="2" t="s">
        <v>6</v>
      </c>
      <c r="D114" t="s">
        <v>14</v>
      </c>
      <c r="E114" s="10">
        <v>1</v>
      </c>
      <c r="F114" t="s">
        <v>37</v>
      </c>
      <c r="G114" s="1" t="s">
        <v>4</v>
      </c>
      <c r="H114" s="1" t="s">
        <v>31</v>
      </c>
      <c r="I114" s="1">
        <v>40</v>
      </c>
    </row>
    <row r="115" spans="1:9">
      <c r="A115" s="17" t="s">
        <v>47</v>
      </c>
      <c r="B115" s="9">
        <v>37546</v>
      </c>
      <c r="C115" s="2" t="s">
        <v>6</v>
      </c>
      <c r="D115" t="s">
        <v>14</v>
      </c>
      <c r="E115" s="10">
        <v>3</v>
      </c>
      <c r="F115" t="s">
        <v>36</v>
      </c>
      <c r="G115" s="1" t="s">
        <v>10</v>
      </c>
      <c r="H115" s="1" t="s">
        <v>29</v>
      </c>
      <c r="I115" s="1">
        <v>16</v>
      </c>
    </row>
    <row r="116" spans="1:9">
      <c r="A116" s="17" t="s">
        <v>47</v>
      </c>
      <c r="B116" s="9">
        <v>37546</v>
      </c>
      <c r="C116" s="2" t="s">
        <v>6</v>
      </c>
      <c r="D116" t="s">
        <v>14</v>
      </c>
      <c r="E116" s="10">
        <v>3</v>
      </c>
      <c r="F116" t="s">
        <v>36</v>
      </c>
      <c r="G116" s="1" t="s">
        <v>10</v>
      </c>
      <c r="H116" s="1" t="s">
        <v>30</v>
      </c>
      <c r="I116" s="1">
        <v>19</v>
      </c>
    </row>
    <row r="117" spans="1:9">
      <c r="A117" s="17" t="s">
        <v>47</v>
      </c>
      <c r="B117" s="9">
        <v>37546</v>
      </c>
      <c r="C117" s="2" t="s">
        <v>6</v>
      </c>
      <c r="D117" t="s">
        <v>14</v>
      </c>
      <c r="E117" s="10">
        <v>3</v>
      </c>
      <c r="F117" t="s">
        <v>36</v>
      </c>
      <c r="G117" s="1" t="s">
        <v>10</v>
      </c>
      <c r="H117" s="1" t="s">
        <v>31</v>
      </c>
      <c r="I117" s="1">
        <v>20</v>
      </c>
    </row>
    <row r="118" spans="1:9">
      <c r="A118" s="17" t="s">
        <v>47</v>
      </c>
      <c r="B118" s="9">
        <v>37546</v>
      </c>
      <c r="C118" s="2" t="s">
        <v>6</v>
      </c>
      <c r="D118" t="s">
        <v>14</v>
      </c>
      <c r="E118" s="10">
        <v>3</v>
      </c>
      <c r="F118" t="s">
        <v>34</v>
      </c>
      <c r="G118" s="1" t="s">
        <v>11</v>
      </c>
      <c r="H118" s="1" t="s">
        <v>29</v>
      </c>
      <c r="I118" s="1">
        <v>18</v>
      </c>
    </row>
    <row r="119" spans="1:9">
      <c r="A119" s="17" t="s">
        <v>47</v>
      </c>
      <c r="B119" s="9">
        <v>37546</v>
      </c>
      <c r="C119" s="2" t="s">
        <v>6</v>
      </c>
      <c r="D119" t="s">
        <v>14</v>
      </c>
      <c r="E119" s="10">
        <v>3</v>
      </c>
      <c r="F119" t="s">
        <v>34</v>
      </c>
      <c r="G119" s="1" t="s">
        <v>11</v>
      </c>
      <c r="H119" s="1" t="s">
        <v>30</v>
      </c>
      <c r="I119" s="1">
        <v>27</v>
      </c>
    </row>
    <row r="120" spans="1:9">
      <c r="A120" s="17" t="s">
        <v>47</v>
      </c>
      <c r="B120" s="9">
        <v>37546</v>
      </c>
      <c r="C120" s="2" t="s">
        <v>6</v>
      </c>
      <c r="D120" t="s">
        <v>14</v>
      </c>
      <c r="E120" s="10">
        <v>3</v>
      </c>
      <c r="F120" t="s">
        <v>34</v>
      </c>
      <c r="G120" s="1" t="s">
        <v>11</v>
      </c>
      <c r="H120" s="1" t="s">
        <v>31</v>
      </c>
      <c r="I120" s="1">
        <v>32</v>
      </c>
    </row>
    <row r="121" spans="1:9">
      <c r="A121" s="17" t="s">
        <v>47</v>
      </c>
      <c r="B121" s="9">
        <v>37546</v>
      </c>
      <c r="C121" s="2" t="s">
        <v>6</v>
      </c>
      <c r="D121" t="s">
        <v>14</v>
      </c>
      <c r="E121" s="10">
        <v>3</v>
      </c>
      <c r="F121" t="s">
        <v>37</v>
      </c>
      <c r="G121" s="1" t="s">
        <v>12</v>
      </c>
      <c r="H121" s="1" t="s">
        <v>29</v>
      </c>
      <c r="I121" s="1">
        <v>30</v>
      </c>
    </row>
    <row r="122" spans="1:9">
      <c r="A122" s="17" t="s">
        <v>47</v>
      </c>
      <c r="B122" s="9">
        <v>37546</v>
      </c>
      <c r="C122" s="2" t="s">
        <v>6</v>
      </c>
      <c r="D122" t="s">
        <v>14</v>
      </c>
      <c r="E122" s="10">
        <v>3</v>
      </c>
      <c r="F122" t="s">
        <v>37</v>
      </c>
      <c r="G122" s="1" t="s">
        <v>12</v>
      </c>
      <c r="H122" s="1" t="s">
        <v>30</v>
      </c>
      <c r="I122" s="1">
        <v>40</v>
      </c>
    </row>
    <row r="123" spans="1:9">
      <c r="A123" s="17" t="s">
        <v>47</v>
      </c>
      <c r="B123" s="9">
        <v>37546</v>
      </c>
      <c r="C123" s="2" t="s">
        <v>6</v>
      </c>
      <c r="D123" t="s">
        <v>14</v>
      </c>
      <c r="E123" s="10">
        <v>3</v>
      </c>
      <c r="F123" t="s">
        <v>37</v>
      </c>
      <c r="G123" s="1" t="s">
        <v>12</v>
      </c>
      <c r="H123" s="1" t="s">
        <v>31</v>
      </c>
      <c r="I123" s="1">
        <v>35</v>
      </c>
    </row>
    <row r="124" spans="1:9">
      <c r="A124" s="17" t="s">
        <v>48</v>
      </c>
      <c r="B124" s="2">
        <v>37876</v>
      </c>
      <c r="C124" s="2" t="s">
        <v>6</v>
      </c>
      <c r="D124" t="s">
        <v>14</v>
      </c>
      <c r="E124" s="8">
        <v>2</v>
      </c>
      <c r="F124" t="s">
        <v>34</v>
      </c>
      <c r="G124" s="1" t="s">
        <v>3</v>
      </c>
      <c r="H124" s="1" t="s">
        <v>29</v>
      </c>
      <c r="I124" s="1">
        <v>30</v>
      </c>
    </row>
    <row r="125" spans="1:9">
      <c r="A125" s="17" t="s">
        <v>48</v>
      </c>
      <c r="B125" s="2">
        <v>37876</v>
      </c>
      <c r="C125" s="2" t="s">
        <v>6</v>
      </c>
      <c r="D125" t="s">
        <v>14</v>
      </c>
      <c r="E125" s="8">
        <v>2</v>
      </c>
      <c r="F125" t="s">
        <v>34</v>
      </c>
      <c r="G125" s="1" t="s">
        <v>3</v>
      </c>
      <c r="H125" s="1" t="s">
        <v>30</v>
      </c>
      <c r="I125" s="1">
        <v>43</v>
      </c>
    </row>
    <row r="126" spans="1:9">
      <c r="A126" s="17" t="s">
        <v>48</v>
      </c>
      <c r="B126" s="2">
        <v>37876</v>
      </c>
      <c r="C126" s="2" t="s">
        <v>6</v>
      </c>
      <c r="D126" t="s">
        <v>14</v>
      </c>
      <c r="E126" s="8">
        <v>2</v>
      </c>
      <c r="F126" t="s">
        <v>34</v>
      </c>
      <c r="G126" s="1" t="s">
        <v>3</v>
      </c>
      <c r="H126" s="1" t="s">
        <v>31</v>
      </c>
      <c r="I126" s="1">
        <v>35</v>
      </c>
    </row>
    <row r="127" spans="1:9">
      <c r="A127" s="17" t="s">
        <v>49</v>
      </c>
      <c r="B127" s="2">
        <v>38251</v>
      </c>
      <c r="C127" s="2" t="s">
        <v>6</v>
      </c>
      <c r="D127" t="s">
        <v>14</v>
      </c>
      <c r="E127" s="10">
        <v>0</v>
      </c>
      <c r="F127" t="s">
        <v>36</v>
      </c>
      <c r="G127" s="1" t="s">
        <v>7</v>
      </c>
      <c r="H127" s="1" t="s">
        <v>29</v>
      </c>
      <c r="I127" s="1">
        <v>6</v>
      </c>
    </row>
    <row r="128" spans="1:9">
      <c r="A128" s="17" t="s">
        <v>49</v>
      </c>
      <c r="B128" s="2">
        <v>38251</v>
      </c>
      <c r="C128" s="2" t="s">
        <v>6</v>
      </c>
      <c r="D128" t="s">
        <v>14</v>
      </c>
      <c r="E128" s="10">
        <v>0</v>
      </c>
      <c r="F128" t="s">
        <v>36</v>
      </c>
      <c r="G128" s="1" t="s">
        <v>7</v>
      </c>
      <c r="H128" s="1" t="s">
        <v>30</v>
      </c>
      <c r="I128" s="1">
        <v>17</v>
      </c>
    </row>
    <row r="129" spans="1:9">
      <c r="A129" s="17" t="s">
        <v>49</v>
      </c>
      <c r="B129" s="2">
        <v>38251</v>
      </c>
      <c r="C129" s="2" t="s">
        <v>6</v>
      </c>
      <c r="D129" t="s">
        <v>14</v>
      </c>
      <c r="E129" s="10">
        <v>0</v>
      </c>
      <c r="F129" t="s">
        <v>36</v>
      </c>
      <c r="G129" s="1" t="s">
        <v>7</v>
      </c>
      <c r="H129" s="1" t="s">
        <v>31</v>
      </c>
      <c r="I129" s="1">
        <v>14</v>
      </c>
    </row>
    <row r="130" spans="1:9">
      <c r="A130" s="17" t="s">
        <v>49</v>
      </c>
      <c r="B130" s="2">
        <v>38251</v>
      </c>
      <c r="C130" s="2" t="s">
        <v>6</v>
      </c>
      <c r="D130" t="s">
        <v>14</v>
      </c>
      <c r="E130" s="10">
        <v>0</v>
      </c>
      <c r="F130" t="s">
        <v>34</v>
      </c>
      <c r="G130" s="1" t="s">
        <v>8</v>
      </c>
      <c r="H130" s="1" t="s">
        <v>29</v>
      </c>
      <c r="I130" s="1">
        <v>13</v>
      </c>
    </row>
    <row r="131" spans="1:9">
      <c r="A131" s="17" t="s">
        <v>49</v>
      </c>
      <c r="B131" s="2">
        <v>38251</v>
      </c>
      <c r="C131" s="2" t="s">
        <v>6</v>
      </c>
      <c r="D131" t="s">
        <v>14</v>
      </c>
      <c r="E131" s="10">
        <v>0</v>
      </c>
      <c r="F131" t="s">
        <v>34</v>
      </c>
      <c r="G131" s="1" t="s">
        <v>8</v>
      </c>
      <c r="H131" s="1" t="s">
        <v>30</v>
      </c>
      <c r="I131" s="1">
        <v>20</v>
      </c>
    </row>
    <row r="132" spans="1:9">
      <c r="A132" s="17" t="s">
        <v>49</v>
      </c>
      <c r="B132" s="2">
        <v>38251</v>
      </c>
      <c r="C132" s="2" t="s">
        <v>6</v>
      </c>
      <c r="D132" t="s">
        <v>14</v>
      </c>
      <c r="E132" s="10">
        <v>0</v>
      </c>
      <c r="F132" t="s">
        <v>34</v>
      </c>
      <c r="G132" s="1" t="s">
        <v>8</v>
      </c>
      <c r="H132" s="1" t="s">
        <v>31</v>
      </c>
      <c r="I132" s="1">
        <v>15</v>
      </c>
    </row>
    <row r="133" spans="1:9">
      <c r="A133" s="17" t="s">
        <v>49</v>
      </c>
      <c r="B133" s="2">
        <v>38251</v>
      </c>
      <c r="C133" s="2" t="s">
        <v>6</v>
      </c>
      <c r="D133" t="s">
        <v>14</v>
      </c>
      <c r="E133" s="10">
        <v>0</v>
      </c>
      <c r="F133" t="s">
        <v>37</v>
      </c>
      <c r="G133" s="1" t="s">
        <v>9</v>
      </c>
      <c r="H133" s="1" t="s">
        <v>29</v>
      </c>
      <c r="I133" s="1">
        <v>8</v>
      </c>
    </row>
    <row r="134" spans="1:9">
      <c r="A134" s="17" t="s">
        <v>49</v>
      </c>
      <c r="B134" s="2">
        <v>38251</v>
      </c>
      <c r="C134" s="2" t="s">
        <v>6</v>
      </c>
      <c r="D134" t="s">
        <v>14</v>
      </c>
      <c r="E134" s="10">
        <v>0</v>
      </c>
      <c r="F134" t="s">
        <v>37</v>
      </c>
      <c r="G134" s="1" t="s">
        <v>9</v>
      </c>
      <c r="H134" s="1" t="s">
        <v>30</v>
      </c>
      <c r="I134" s="1">
        <v>19</v>
      </c>
    </row>
    <row r="135" spans="1:9">
      <c r="A135" s="17" t="s">
        <v>49</v>
      </c>
      <c r="B135" s="2">
        <v>38251</v>
      </c>
      <c r="C135" s="2" t="s">
        <v>6</v>
      </c>
      <c r="D135" t="s">
        <v>14</v>
      </c>
      <c r="E135" s="10">
        <v>0</v>
      </c>
      <c r="F135" t="s">
        <v>37</v>
      </c>
      <c r="G135" s="1" t="s">
        <v>9</v>
      </c>
      <c r="H135" s="1" t="s">
        <v>31</v>
      </c>
      <c r="I135" s="1">
        <v>19</v>
      </c>
    </row>
    <row r="136" spans="1:9">
      <c r="A136" s="17" t="s">
        <v>49</v>
      </c>
      <c r="B136" s="2">
        <v>38251</v>
      </c>
      <c r="C136" s="2" t="s">
        <v>6</v>
      </c>
      <c r="D136" t="s">
        <v>14</v>
      </c>
      <c r="E136" s="10">
        <v>1</v>
      </c>
      <c r="F136" t="s">
        <v>36</v>
      </c>
      <c r="G136" s="1" t="s">
        <v>2</v>
      </c>
      <c r="H136" s="1" t="s">
        <v>29</v>
      </c>
      <c r="I136" s="1">
        <v>25</v>
      </c>
    </row>
    <row r="137" spans="1:9">
      <c r="A137" s="17" t="s">
        <v>49</v>
      </c>
      <c r="B137" s="2">
        <v>38251</v>
      </c>
      <c r="C137" s="2" t="s">
        <v>6</v>
      </c>
      <c r="D137" t="s">
        <v>14</v>
      </c>
      <c r="E137" s="10">
        <v>1</v>
      </c>
      <c r="F137" t="s">
        <v>36</v>
      </c>
      <c r="G137" s="1" t="s">
        <v>2</v>
      </c>
      <c r="H137" s="1" t="s">
        <v>31</v>
      </c>
      <c r="I137" s="1">
        <v>28</v>
      </c>
    </row>
    <row r="138" spans="1:9">
      <c r="A138" s="17" t="s">
        <v>49</v>
      </c>
      <c r="B138" s="2">
        <v>38251</v>
      </c>
      <c r="C138" s="2" t="s">
        <v>6</v>
      </c>
      <c r="D138" t="s">
        <v>14</v>
      </c>
      <c r="E138" s="10">
        <v>1</v>
      </c>
      <c r="F138" t="s">
        <v>34</v>
      </c>
      <c r="G138" s="1" t="s">
        <v>3</v>
      </c>
      <c r="H138" s="1" t="s">
        <v>29</v>
      </c>
      <c r="I138" s="1">
        <v>27</v>
      </c>
    </row>
    <row r="139" spans="1:9">
      <c r="A139" s="17" t="s">
        <v>49</v>
      </c>
      <c r="B139" s="2">
        <v>38251</v>
      </c>
      <c r="C139" s="2" t="s">
        <v>6</v>
      </c>
      <c r="D139" t="s">
        <v>14</v>
      </c>
      <c r="E139" s="10">
        <v>1</v>
      </c>
      <c r="F139" t="s">
        <v>34</v>
      </c>
      <c r="G139" s="1" t="s">
        <v>3</v>
      </c>
      <c r="H139" s="1" t="s">
        <v>30</v>
      </c>
      <c r="I139" s="1">
        <v>38</v>
      </c>
    </row>
    <row r="140" spans="1:9">
      <c r="A140" s="17" t="s">
        <v>49</v>
      </c>
      <c r="B140" s="2">
        <v>38251</v>
      </c>
      <c r="C140" s="2" t="s">
        <v>6</v>
      </c>
      <c r="D140" t="s">
        <v>14</v>
      </c>
      <c r="E140" s="10">
        <v>1</v>
      </c>
      <c r="F140" t="s">
        <v>34</v>
      </c>
      <c r="G140" s="1" t="s">
        <v>3</v>
      </c>
      <c r="H140" s="1" t="s">
        <v>31</v>
      </c>
      <c r="I140" s="1">
        <v>28</v>
      </c>
    </row>
    <row r="141" spans="1:9">
      <c r="A141" s="17" t="s">
        <v>49</v>
      </c>
      <c r="B141" s="2">
        <v>38251</v>
      </c>
      <c r="C141" s="2" t="s">
        <v>6</v>
      </c>
      <c r="D141" t="s">
        <v>14</v>
      </c>
      <c r="E141" s="10">
        <v>1</v>
      </c>
      <c r="F141" t="s">
        <v>37</v>
      </c>
      <c r="G141" s="1" t="s">
        <v>4</v>
      </c>
      <c r="H141" s="1" t="s">
        <v>29</v>
      </c>
      <c r="I141" s="1">
        <v>26</v>
      </c>
    </row>
    <row r="142" spans="1:9">
      <c r="A142" s="17" t="s">
        <v>49</v>
      </c>
      <c r="B142" s="2">
        <v>38251</v>
      </c>
      <c r="C142" s="2" t="s">
        <v>6</v>
      </c>
      <c r="D142" t="s">
        <v>14</v>
      </c>
      <c r="E142" s="10">
        <v>1</v>
      </c>
      <c r="F142" t="s">
        <v>37</v>
      </c>
      <c r="G142" s="1" t="s">
        <v>4</v>
      </c>
      <c r="H142" s="1" t="s">
        <v>30</v>
      </c>
      <c r="I142" s="1">
        <v>14</v>
      </c>
    </row>
    <row r="143" spans="1:9">
      <c r="A143" s="17" t="s">
        <v>49</v>
      </c>
      <c r="B143" s="2">
        <v>38251</v>
      </c>
      <c r="C143" s="2" t="s">
        <v>6</v>
      </c>
      <c r="D143" t="s">
        <v>14</v>
      </c>
      <c r="E143" s="10">
        <v>1</v>
      </c>
      <c r="F143" t="s">
        <v>37</v>
      </c>
      <c r="G143" s="1" t="s">
        <v>4</v>
      </c>
      <c r="H143" s="1" t="s">
        <v>31</v>
      </c>
      <c r="I143" s="1">
        <v>16</v>
      </c>
    </row>
    <row r="144" spans="1:9">
      <c r="A144" s="17" t="s">
        <v>49</v>
      </c>
      <c r="B144" s="2">
        <v>38251</v>
      </c>
      <c r="C144" s="2" t="s">
        <v>6</v>
      </c>
      <c r="D144" t="s">
        <v>14</v>
      </c>
      <c r="E144" s="10">
        <v>3</v>
      </c>
      <c r="F144" t="s">
        <v>36</v>
      </c>
      <c r="G144" s="1" t="s">
        <v>10</v>
      </c>
      <c r="H144" s="1" t="s">
        <v>29</v>
      </c>
      <c r="I144" s="1">
        <v>8</v>
      </c>
    </row>
    <row r="145" spans="1:9">
      <c r="A145" s="17" t="s">
        <v>49</v>
      </c>
      <c r="B145" s="2">
        <v>38251</v>
      </c>
      <c r="C145" s="2" t="s">
        <v>6</v>
      </c>
      <c r="D145" t="s">
        <v>14</v>
      </c>
      <c r="E145" s="10">
        <v>3</v>
      </c>
      <c r="F145" t="s">
        <v>36</v>
      </c>
      <c r="G145" s="1" t="s">
        <v>10</v>
      </c>
      <c r="H145" s="1" t="s">
        <v>30</v>
      </c>
      <c r="I145" s="1">
        <v>16</v>
      </c>
    </row>
    <row r="146" spans="1:9">
      <c r="A146" s="17" t="s">
        <v>49</v>
      </c>
      <c r="B146" s="2">
        <v>38251</v>
      </c>
      <c r="C146" s="2" t="s">
        <v>6</v>
      </c>
      <c r="D146" t="s">
        <v>14</v>
      </c>
      <c r="E146" s="10">
        <v>3</v>
      </c>
      <c r="F146" t="s">
        <v>36</v>
      </c>
      <c r="G146" s="1" t="s">
        <v>10</v>
      </c>
      <c r="H146" s="1" t="s">
        <v>31</v>
      </c>
      <c r="I146" s="1">
        <v>17</v>
      </c>
    </row>
    <row r="147" spans="1:9">
      <c r="A147" s="17" t="s">
        <v>49</v>
      </c>
      <c r="B147" s="2">
        <v>38251</v>
      </c>
      <c r="C147" s="2" t="s">
        <v>6</v>
      </c>
      <c r="D147" t="s">
        <v>14</v>
      </c>
      <c r="E147" s="10">
        <v>3</v>
      </c>
      <c r="F147" t="s">
        <v>34</v>
      </c>
      <c r="G147" s="1" t="s">
        <v>11</v>
      </c>
      <c r="H147" s="1" t="s">
        <v>29</v>
      </c>
      <c r="I147" s="1">
        <v>18</v>
      </c>
    </row>
    <row r="148" spans="1:9">
      <c r="A148" s="17" t="s">
        <v>49</v>
      </c>
      <c r="B148" s="2">
        <v>38251</v>
      </c>
      <c r="C148" s="2" t="s">
        <v>6</v>
      </c>
      <c r="D148" t="s">
        <v>14</v>
      </c>
      <c r="E148" s="10">
        <v>3</v>
      </c>
      <c r="F148" t="s">
        <v>34</v>
      </c>
      <c r="G148" s="1" t="s">
        <v>11</v>
      </c>
      <c r="H148" s="1" t="s">
        <v>30</v>
      </c>
      <c r="I148" s="1">
        <v>25</v>
      </c>
    </row>
    <row r="149" spans="1:9">
      <c r="A149" s="17" t="s">
        <v>49</v>
      </c>
      <c r="B149" s="2">
        <v>38251</v>
      </c>
      <c r="C149" s="2" t="s">
        <v>6</v>
      </c>
      <c r="D149" t="s">
        <v>14</v>
      </c>
      <c r="E149" s="10">
        <v>3</v>
      </c>
      <c r="F149" t="s">
        <v>34</v>
      </c>
      <c r="G149" s="1" t="s">
        <v>11</v>
      </c>
      <c r="H149" s="1" t="s">
        <v>31</v>
      </c>
      <c r="I149" s="1">
        <v>26</v>
      </c>
    </row>
    <row r="150" spans="1:9">
      <c r="A150" s="17" t="s">
        <v>49</v>
      </c>
      <c r="B150" s="2">
        <v>38251</v>
      </c>
      <c r="C150" s="2" t="s">
        <v>6</v>
      </c>
      <c r="D150" t="s">
        <v>14</v>
      </c>
      <c r="E150" s="10">
        <v>3</v>
      </c>
      <c r="F150" t="s">
        <v>37</v>
      </c>
      <c r="G150" s="1" t="s">
        <v>12</v>
      </c>
      <c r="H150" s="1" t="s">
        <v>30</v>
      </c>
      <c r="I150" s="1">
        <v>33</v>
      </c>
    </row>
    <row r="151" spans="1:9">
      <c r="A151" s="17" t="s">
        <v>49</v>
      </c>
      <c r="B151" s="2">
        <v>38251</v>
      </c>
      <c r="C151" s="2" t="s">
        <v>6</v>
      </c>
      <c r="D151" t="s">
        <v>14</v>
      </c>
      <c r="E151" s="10">
        <v>3</v>
      </c>
      <c r="F151" t="s">
        <v>37</v>
      </c>
      <c r="G151" s="1" t="s">
        <v>12</v>
      </c>
      <c r="H151" s="1" t="s">
        <v>31</v>
      </c>
      <c r="I151" s="1">
        <v>35</v>
      </c>
    </row>
    <row r="152" spans="1:9">
      <c r="A152" s="17" t="s">
        <v>50</v>
      </c>
      <c r="B152" s="2">
        <v>38621</v>
      </c>
      <c r="C152" s="2" t="s">
        <v>6</v>
      </c>
      <c r="D152" t="s">
        <v>14</v>
      </c>
      <c r="E152" s="10">
        <v>0</v>
      </c>
      <c r="F152" t="s">
        <v>36</v>
      </c>
      <c r="G152" s="1" t="s">
        <v>7</v>
      </c>
      <c r="H152" s="1" t="s">
        <v>29</v>
      </c>
      <c r="I152" s="1">
        <v>10</v>
      </c>
    </row>
    <row r="153" spans="1:9">
      <c r="A153" s="17" t="s">
        <v>50</v>
      </c>
      <c r="B153" s="2">
        <v>38621</v>
      </c>
      <c r="C153" s="2" t="s">
        <v>6</v>
      </c>
      <c r="D153" t="s">
        <v>14</v>
      </c>
      <c r="E153" s="10">
        <v>0</v>
      </c>
      <c r="F153" t="s">
        <v>36</v>
      </c>
      <c r="G153" s="1" t="s">
        <v>7</v>
      </c>
      <c r="H153" s="1" t="s">
        <v>30</v>
      </c>
      <c r="I153" s="1">
        <v>15</v>
      </c>
    </row>
    <row r="154" spans="1:9">
      <c r="A154" s="17" t="s">
        <v>50</v>
      </c>
      <c r="B154" s="2">
        <v>38621</v>
      </c>
      <c r="C154" s="2" t="s">
        <v>6</v>
      </c>
      <c r="D154" t="s">
        <v>14</v>
      </c>
      <c r="E154" s="10">
        <v>0</v>
      </c>
      <c r="F154" t="s">
        <v>36</v>
      </c>
      <c r="G154" s="1" t="s">
        <v>7</v>
      </c>
      <c r="H154" s="1" t="s">
        <v>31</v>
      </c>
      <c r="I154" s="1">
        <v>15</v>
      </c>
    </row>
    <row r="155" spans="1:9">
      <c r="A155" s="17" t="s">
        <v>50</v>
      </c>
      <c r="B155" s="2">
        <v>38621</v>
      </c>
      <c r="C155" s="2" t="s">
        <v>6</v>
      </c>
      <c r="D155" t="s">
        <v>14</v>
      </c>
      <c r="E155" s="10">
        <v>0</v>
      </c>
      <c r="F155" t="s">
        <v>34</v>
      </c>
      <c r="G155" s="1" t="s">
        <v>8</v>
      </c>
      <c r="H155" s="1" t="s">
        <v>29</v>
      </c>
      <c r="I155" s="1">
        <v>15</v>
      </c>
    </row>
    <row r="156" spans="1:9">
      <c r="A156" s="17" t="s">
        <v>50</v>
      </c>
      <c r="B156" s="2">
        <v>38621</v>
      </c>
      <c r="C156" s="2" t="s">
        <v>6</v>
      </c>
      <c r="D156" t="s">
        <v>14</v>
      </c>
      <c r="E156" s="10">
        <v>0</v>
      </c>
      <c r="F156" t="s">
        <v>34</v>
      </c>
      <c r="G156" s="1" t="s">
        <v>8</v>
      </c>
      <c r="H156" s="1" t="s">
        <v>30</v>
      </c>
      <c r="I156" s="1">
        <v>19</v>
      </c>
    </row>
    <row r="157" spans="1:9">
      <c r="A157" s="17" t="s">
        <v>50</v>
      </c>
      <c r="B157" s="2">
        <v>38621</v>
      </c>
      <c r="C157" s="2" t="s">
        <v>6</v>
      </c>
      <c r="D157" t="s">
        <v>14</v>
      </c>
      <c r="E157" s="10">
        <v>0</v>
      </c>
      <c r="F157" t="s">
        <v>34</v>
      </c>
      <c r="G157" s="1" t="s">
        <v>8</v>
      </c>
      <c r="H157" s="1" t="s">
        <v>31</v>
      </c>
      <c r="I157" s="1">
        <v>21</v>
      </c>
    </row>
    <row r="158" spans="1:9">
      <c r="A158" s="17" t="s">
        <v>50</v>
      </c>
      <c r="B158" s="2">
        <v>38621</v>
      </c>
      <c r="C158" s="2" t="s">
        <v>6</v>
      </c>
      <c r="D158" t="s">
        <v>14</v>
      </c>
      <c r="E158" s="10">
        <v>0</v>
      </c>
      <c r="F158" t="s">
        <v>37</v>
      </c>
      <c r="G158" s="1" t="s">
        <v>9</v>
      </c>
      <c r="H158" s="1" t="s">
        <v>29</v>
      </c>
      <c r="I158" s="1">
        <v>20</v>
      </c>
    </row>
    <row r="159" spans="1:9">
      <c r="A159" s="17" t="s">
        <v>50</v>
      </c>
      <c r="B159" s="2">
        <v>38621</v>
      </c>
      <c r="C159" s="2" t="s">
        <v>6</v>
      </c>
      <c r="D159" t="s">
        <v>14</v>
      </c>
      <c r="E159" s="10">
        <v>0</v>
      </c>
      <c r="F159" t="s">
        <v>37</v>
      </c>
      <c r="G159" s="1" t="s">
        <v>9</v>
      </c>
      <c r="H159" s="1" t="s">
        <v>30</v>
      </c>
      <c r="I159" s="1">
        <v>20</v>
      </c>
    </row>
    <row r="160" spans="1:9">
      <c r="A160" s="17" t="s">
        <v>50</v>
      </c>
      <c r="B160" s="2">
        <v>38621</v>
      </c>
      <c r="C160" s="2" t="s">
        <v>6</v>
      </c>
      <c r="D160" t="s">
        <v>14</v>
      </c>
      <c r="E160" s="10">
        <v>0</v>
      </c>
      <c r="F160" t="s">
        <v>37</v>
      </c>
      <c r="G160" s="1" t="s">
        <v>9</v>
      </c>
      <c r="H160" s="1" t="s">
        <v>31</v>
      </c>
      <c r="I160" s="1">
        <v>25</v>
      </c>
    </row>
    <row r="161" spans="1:9">
      <c r="A161" s="17" t="s">
        <v>50</v>
      </c>
      <c r="B161" s="2">
        <v>38621</v>
      </c>
      <c r="C161" s="2" t="s">
        <v>6</v>
      </c>
      <c r="D161" t="s">
        <v>14</v>
      </c>
      <c r="E161" s="10">
        <v>1</v>
      </c>
      <c r="F161" t="s">
        <v>36</v>
      </c>
      <c r="G161" s="1">
        <v>1.1000000000000001</v>
      </c>
      <c r="H161" s="1" t="s">
        <v>29</v>
      </c>
      <c r="I161" s="1">
        <v>30</v>
      </c>
    </row>
    <row r="162" spans="1:9">
      <c r="A162" s="17" t="s">
        <v>50</v>
      </c>
      <c r="B162" s="2">
        <v>38621</v>
      </c>
      <c r="C162" s="2" t="s">
        <v>6</v>
      </c>
      <c r="D162" t="s">
        <v>14</v>
      </c>
      <c r="E162" s="10">
        <v>1</v>
      </c>
      <c r="F162" t="s">
        <v>36</v>
      </c>
      <c r="G162" s="1">
        <v>1.1000000000000001</v>
      </c>
      <c r="H162" s="1" t="s">
        <v>30</v>
      </c>
      <c r="I162" s="1">
        <v>25</v>
      </c>
    </row>
    <row r="163" spans="1:9">
      <c r="A163" s="17" t="s">
        <v>50</v>
      </c>
      <c r="B163" s="2">
        <v>38621</v>
      </c>
      <c r="C163" s="2" t="s">
        <v>6</v>
      </c>
      <c r="D163" t="s">
        <v>14</v>
      </c>
      <c r="E163" s="10">
        <v>1</v>
      </c>
      <c r="F163" t="s">
        <v>36</v>
      </c>
      <c r="G163" s="1">
        <v>1.1000000000000001</v>
      </c>
      <c r="H163" s="1" t="s">
        <v>31</v>
      </c>
      <c r="I163" s="1">
        <v>25</v>
      </c>
    </row>
    <row r="164" spans="1:9">
      <c r="A164" s="17" t="s">
        <v>50</v>
      </c>
      <c r="B164" s="2">
        <v>38621</v>
      </c>
      <c r="C164" s="2" t="s">
        <v>6</v>
      </c>
      <c r="D164" t="s">
        <v>14</v>
      </c>
      <c r="E164" s="10">
        <v>1</v>
      </c>
      <c r="F164" t="s">
        <v>34</v>
      </c>
      <c r="G164" s="1" t="s">
        <v>3</v>
      </c>
      <c r="H164" s="1" t="s">
        <v>29</v>
      </c>
      <c r="I164" s="1">
        <v>35</v>
      </c>
    </row>
    <row r="165" spans="1:9">
      <c r="A165" s="17" t="s">
        <v>50</v>
      </c>
      <c r="B165" s="2">
        <v>38621</v>
      </c>
      <c r="C165" s="2" t="s">
        <v>6</v>
      </c>
      <c r="D165" t="s">
        <v>14</v>
      </c>
      <c r="E165" s="10">
        <v>1</v>
      </c>
      <c r="F165" t="s">
        <v>34</v>
      </c>
      <c r="G165" s="1" t="s">
        <v>3</v>
      </c>
      <c r="H165" s="1" t="s">
        <v>30</v>
      </c>
      <c r="I165" s="1">
        <v>40</v>
      </c>
    </row>
    <row r="166" spans="1:9">
      <c r="A166" s="17" t="s">
        <v>50</v>
      </c>
      <c r="B166" s="2">
        <v>38621</v>
      </c>
      <c r="C166" s="2" t="s">
        <v>6</v>
      </c>
      <c r="D166" t="s">
        <v>14</v>
      </c>
      <c r="E166" s="10">
        <v>1</v>
      </c>
      <c r="F166" t="s">
        <v>34</v>
      </c>
      <c r="G166" s="1" t="s">
        <v>3</v>
      </c>
      <c r="H166" s="1" t="s">
        <v>31</v>
      </c>
      <c r="I166" s="1">
        <v>35</v>
      </c>
    </row>
    <row r="167" spans="1:9">
      <c r="A167" s="17" t="s">
        <v>50</v>
      </c>
      <c r="B167" s="2">
        <v>38621</v>
      </c>
      <c r="C167" s="2" t="s">
        <v>6</v>
      </c>
      <c r="D167" t="s">
        <v>14</v>
      </c>
      <c r="E167" s="10">
        <v>1</v>
      </c>
      <c r="F167" t="s">
        <v>37</v>
      </c>
      <c r="G167" s="1" t="s">
        <v>4</v>
      </c>
      <c r="H167" s="1" t="s">
        <v>29</v>
      </c>
      <c r="I167" s="1">
        <v>39</v>
      </c>
    </row>
    <row r="168" spans="1:9">
      <c r="A168" s="17" t="s">
        <v>50</v>
      </c>
      <c r="B168" s="2">
        <v>38621</v>
      </c>
      <c r="C168" s="2" t="s">
        <v>6</v>
      </c>
      <c r="D168" t="s">
        <v>14</v>
      </c>
      <c r="E168" s="10">
        <v>1</v>
      </c>
      <c r="F168" t="s">
        <v>37</v>
      </c>
      <c r="G168" s="1" t="s">
        <v>4</v>
      </c>
      <c r="H168" s="1" t="s">
        <v>30</v>
      </c>
      <c r="I168" s="1">
        <v>33</v>
      </c>
    </row>
    <row r="169" spans="1:9">
      <c r="A169" s="17" t="s">
        <v>50</v>
      </c>
      <c r="B169" s="2">
        <v>38621</v>
      </c>
      <c r="C169" s="2" t="s">
        <v>6</v>
      </c>
      <c r="D169" t="s">
        <v>14</v>
      </c>
      <c r="E169" s="10">
        <v>1</v>
      </c>
      <c r="F169" t="s">
        <v>37</v>
      </c>
      <c r="G169" s="1" t="s">
        <v>4</v>
      </c>
      <c r="H169" s="1" t="s">
        <v>31</v>
      </c>
      <c r="I169" s="1">
        <v>31</v>
      </c>
    </row>
    <row r="170" spans="1:9">
      <c r="A170" s="17" t="s">
        <v>50</v>
      </c>
      <c r="B170" s="2">
        <v>38621</v>
      </c>
      <c r="C170" s="2" t="s">
        <v>6</v>
      </c>
      <c r="D170" t="s">
        <v>14</v>
      </c>
      <c r="E170" s="10">
        <v>3</v>
      </c>
      <c r="F170" t="s">
        <v>36</v>
      </c>
      <c r="G170" s="1" t="s">
        <v>10</v>
      </c>
      <c r="H170" s="1" t="s">
        <v>29</v>
      </c>
      <c r="I170" s="1">
        <v>30</v>
      </c>
    </row>
    <row r="171" spans="1:9">
      <c r="A171" s="17" t="s">
        <v>50</v>
      </c>
      <c r="B171" s="2">
        <v>38621</v>
      </c>
      <c r="C171" s="2" t="s">
        <v>6</v>
      </c>
      <c r="D171" t="s">
        <v>14</v>
      </c>
      <c r="E171" s="10">
        <v>3</v>
      </c>
      <c r="F171" t="s">
        <v>36</v>
      </c>
      <c r="G171" s="1" t="s">
        <v>10</v>
      </c>
      <c r="H171" s="1" t="s">
        <v>30</v>
      </c>
      <c r="I171" s="1">
        <v>25</v>
      </c>
    </row>
    <row r="172" spans="1:9">
      <c r="A172" s="17" t="s">
        <v>50</v>
      </c>
      <c r="B172" s="2">
        <v>38621</v>
      </c>
      <c r="C172" s="2" t="s">
        <v>6</v>
      </c>
      <c r="D172" t="s">
        <v>14</v>
      </c>
      <c r="E172" s="10">
        <v>3</v>
      </c>
      <c r="F172" t="s">
        <v>36</v>
      </c>
      <c r="G172" s="1" t="s">
        <v>10</v>
      </c>
      <c r="H172" s="1" t="s">
        <v>31</v>
      </c>
      <c r="I172" s="1">
        <v>25</v>
      </c>
    </row>
    <row r="173" spans="1:9">
      <c r="A173" s="17" t="s">
        <v>50</v>
      </c>
      <c r="B173" s="2">
        <v>38621</v>
      </c>
      <c r="C173" s="2" t="s">
        <v>6</v>
      </c>
      <c r="D173" t="s">
        <v>14</v>
      </c>
      <c r="E173" s="10">
        <v>3</v>
      </c>
      <c r="F173" t="s">
        <v>34</v>
      </c>
      <c r="G173" s="1" t="s">
        <v>11</v>
      </c>
      <c r="H173" s="1" t="s">
        <v>29</v>
      </c>
      <c r="I173" s="1">
        <v>35</v>
      </c>
    </row>
    <row r="174" spans="1:9">
      <c r="A174" s="17" t="s">
        <v>50</v>
      </c>
      <c r="B174" s="2">
        <v>38621</v>
      </c>
      <c r="C174" s="2" t="s">
        <v>6</v>
      </c>
      <c r="D174" t="s">
        <v>14</v>
      </c>
      <c r="E174" s="10">
        <v>3</v>
      </c>
      <c r="F174" t="s">
        <v>34</v>
      </c>
      <c r="G174" s="1" t="s">
        <v>11</v>
      </c>
      <c r="H174" s="1" t="s">
        <v>30</v>
      </c>
      <c r="I174" s="1">
        <v>30</v>
      </c>
    </row>
    <row r="175" spans="1:9">
      <c r="A175" s="17" t="s">
        <v>50</v>
      </c>
      <c r="B175" s="2">
        <v>38621</v>
      </c>
      <c r="C175" s="2" t="s">
        <v>6</v>
      </c>
      <c r="D175" t="s">
        <v>14</v>
      </c>
      <c r="E175" s="10">
        <v>3</v>
      </c>
      <c r="F175" t="s">
        <v>34</v>
      </c>
      <c r="G175" s="1" t="s">
        <v>11</v>
      </c>
      <c r="H175" s="1" t="s">
        <v>31</v>
      </c>
      <c r="I175" s="1">
        <v>30</v>
      </c>
    </row>
    <row r="176" spans="1:9">
      <c r="A176" s="17" t="s">
        <v>50</v>
      </c>
      <c r="B176" s="2">
        <v>38621</v>
      </c>
      <c r="C176" s="2" t="s">
        <v>6</v>
      </c>
      <c r="D176" t="s">
        <v>14</v>
      </c>
      <c r="E176" s="10">
        <v>3</v>
      </c>
      <c r="F176" t="s">
        <v>37</v>
      </c>
      <c r="G176" s="1" t="s">
        <v>12</v>
      </c>
      <c r="H176" s="1" t="s">
        <v>30</v>
      </c>
      <c r="I176" s="1">
        <v>32</v>
      </c>
    </row>
    <row r="177" spans="1:9">
      <c r="A177" s="17" t="s">
        <v>50</v>
      </c>
      <c r="B177" s="2">
        <v>38621</v>
      </c>
      <c r="C177" s="2" t="s">
        <v>6</v>
      </c>
      <c r="D177" t="s">
        <v>14</v>
      </c>
      <c r="E177" s="10">
        <v>3</v>
      </c>
      <c r="F177" t="s">
        <v>37</v>
      </c>
      <c r="G177" s="1" t="s">
        <v>12</v>
      </c>
      <c r="H177" s="1" t="s">
        <v>31</v>
      </c>
      <c r="I177" s="1">
        <v>44</v>
      </c>
    </row>
  </sheetData>
  <autoFilter ref="A1:I177"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5" zoomScaleNormal="65" workbookViewId="0">
      <selection activeCell="K22" sqref="K22"/>
    </sheetView>
  </sheetViews>
  <sheetFormatPr defaultRowHeight="12.7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</vt:lpstr>
      <vt:lpstr>data summary tables</vt:lpstr>
      <vt:lpstr>graphs</vt:lpstr>
      <vt:lpstr>Graphs for Dave 05</vt:lpstr>
      <vt:lpstr>Pivot Charts Daves graphs</vt:lpstr>
      <vt:lpstr>Graphs for Dave 09 update</vt:lpstr>
      <vt:lpstr>data tables er</vt:lpstr>
      <vt:lpstr>data er</vt:lpstr>
      <vt:lpstr>Salinity and time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Saltmarsh Project</dc:creator>
  <cp:lastModifiedBy>Liz Duff</cp:lastModifiedBy>
  <cp:lastPrinted>2019-02-12T16:21:56Z</cp:lastPrinted>
  <dcterms:created xsi:type="dcterms:W3CDTF">1998-10-26T20:35:33Z</dcterms:created>
  <dcterms:modified xsi:type="dcterms:W3CDTF">2019-02-12T16:22:11Z</dcterms:modified>
</cp:coreProperties>
</file>